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Тарификация\ТП ЭЛЕКТРО\Регул 2026\"/>
    </mc:Choice>
  </mc:AlternateContent>
  <bookViews>
    <workbookView xWindow="120" yWindow="15" windowWidth="18075" windowHeight="10995"/>
  </bookViews>
  <sheets>
    <sheet name="инф" sheetId="1" r:id="rId1"/>
    <sheet name="а" sheetId="9" r:id="rId2"/>
    <sheet name="а.1." sheetId="12" r:id="rId3"/>
    <sheet name="б" sheetId="11" r:id="rId4"/>
    <sheet name="в" sheetId="5" r:id="rId5"/>
    <sheet name="г" sheetId="6" r:id="rId6"/>
    <sheet name="д" sheetId="7" r:id="rId7"/>
    <sheet name="е" sheetId="8" r:id="rId8"/>
  </sheets>
  <externalReferences>
    <externalReference r:id="rId9"/>
  </externalReferences>
  <definedNames>
    <definedName name="_xlnm.Print_Area" localSheetId="1">а!$A$1:$G$86</definedName>
    <definedName name="_xlnm.Print_Area" localSheetId="2">'а.1.'!$A$1:$G$78</definedName>
    <definedName name="_xlnm.Print_Area" localSheetId="3">б!$A$1:$Q$15</definedName>
    <definedName name="_xlnm.Print_Area" localSheetId="7">е!$A$1:$H$29</definedName>
    <definedName name="_xlnm.Print_Area" localSheetId="0">инф!$A$1:$C$23</definedName>
  </definedNames>
  <calcPr calcId="152511"/>
</workbook>
</file>

<file path=xl/calcChain.xml><?xml version="1.0" encoding="utf-8"?>
<calcChain xmlns="http://schemas.openxmlformats.org/spreadsheetml/2006/main">
  <c r="J23" i="7" l="1"/>
  <c r="G23" i="7"/>
  <c r="I17" i="7"/>
  <c r="F17" i="7"/>
  <c r="E16" i="6" l="1"/>
  <c r="D16" i="6"/>
  <c r="D28" i="12"/>
  <c r="E26" i="12"/>
  <c r="E28" i="12" s="1"/>
  <c r="C26" i="12"/>
  <c r="E25" i="12"/>
  <c r="C25" i="12"/>
  <c r="E14" i="12"/>
  <c r="C14" i="12"/>
  <c r="F14" i="12" s="1"/>
  <c r="E13" i="12"/>
  <c r="C13" i="12"/>
  <c r="F25" i="12" l="1"/>
  <c r="C28" i="12"/>
  <c r="F13" i="12"/>
  <c r="F26" i="12"/>
  <c r="F28" i="12" l="1"/>
  <c r="G30" i="9"/>
  <c r="C16" i="6" s="1"/>
  <c r="E18" i="6" l="1"/>
  <c r="D18" i="6"/>
  <c r="C18" i="6"/>
  <c r="F14" i="8" l="1"/>
  <c r="D14" i="8"/>
  <c r="E14" i="8"/>
  <c r="G14" i="8"/>
  <c r="H14" i="8"/>
  <c r="C14" i="8"/>
  <c r="D14" i="6" l="1"/>
  <c r="E14" i="6"/>
  <c r="C14" i="6" l="1"/>
</calcChain>
</file>

<file path=xl/comments1.xml><?xml version="1.0" encoding="utf-8"?>
<comments xmlns="http://schemas.openxmlformats.org/spreadsheetml/2006/main">
  <authors>
    <author>Чегодаева Виктория Александровна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Чегодаева Виктория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>Чегодаева Виктория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240ММ 4 ЖИЛЫ</t>
        </r>
      </text>
    </comment>
  </commentList>
</comments>
</file>

<file path=xl/sharedStrings.xml><?xml version="1.0" encoding="utf-8"?>
<sst xmlns="http://schemas.openxmlformats.org/spreadsheetml/2006/main" count="602" uniqueCount="233">
  <si>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</si>
  <si>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</si>
  <si>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</si>
  <si>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(наименование сетевой организации)</t>
  </si>
  <si>
    <t>Приложение N 3</t>
  </si>
  <si>
    <t>Приложение N 4</t>
  </si>
  <si>
    <t>Наименование мероприятий</t>
  </si>
  <si>
    <t>1.</t>
  </si>
  <si>
    <t>2.</t>
  </si>
  <si>
    <t>3.</t>
  </si>
  <si>
    <t>4.</t>
  </si>
  <si>
    <t>5.</t>
  </si>
  <si>
    <t>6.</t>
  </si>
  <si>
    <t>Приложение N 5</t>
  </si>
  <si>
    <t>о присоединенных объемах максимальной мощности</t>
  </si>
  <si>
    <t>за 3 предыдущих года по каждому мероприятию</t>
  </si>
  <si>
    <t>Фактические расходы на строительство подстанций за 3 предыдущих года (тыс. рублей)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</si>
  <si>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</si>
  <si>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</si>
  <si>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</si>
  <si>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</si>
  <si>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о длине линий электропередачи и об объемах максимальной</t>
  </si>
  <si>
    <t>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</si>
  <si>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</si>
  <si>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</si>
  <si>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</si>
  <si>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</si>
  <si>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</si>
  <si>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</si>
  <si>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</si>
  <si>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</si>
  <si>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ИНФОРМАЦИЯ</t>
  </si>
  <si>
    <t>об осуществлении технологического присоединения</t>
  </si>
  <si>
    <t>по договорам, заключенным за текущий год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</si>
  <si>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</si>
  <si>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</si>
  <si>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</si>
  <si>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</si>
  <si>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</si>
  <si>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</si>
  <si>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</si>
  <si>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 &lt;*&gt;</t>
  </si>
  <si>
    <t>От 15 до 150 кВт - всего</t>
  </si>
  <si>
    <t>льготная категория &lt;**&gt;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</si>
  <si>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</si>
  <si>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</si>
  <si>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</si>
  <si>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</si>
  <si>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</si>
  <si>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&lt;*&gt; Заявители, оплачивающие технологическое присоединение своих энергопринимающих устройств в размере не более 550 рублей.</t>
  </si>
  <si>
    <t>&lt;**&gt;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</t>
  </si>
  <si>
    <t>о поданных заявках на технологическое присоединение</t>
  </si>
  <si>
    <t>за текущий год</t>
  </si>
  <si>
    <t>Количество заявок (штук)</t>
  </si>
  <si>
    <t>&lt;**&gt;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присоединения.".</t>
  </si>
  <si>
    <t>5. ИНН: 4826052440</t>
  </si>
  <si>
    <t>6. КПП: 480201001</t>
  </si>
  <si>
    <t>-</t>
  </si>
  <si>
    <t>8. Адрес электронной почты: info@sezlipetsk.ru</t>
  </si>
  <si>
    <t>2. Сокращенное наименование: АО "ОЭЗ ППТ "Липецк"</t>
  </si>
  <si>
    <t>1. Полное наименование: Акционерное общество «Особая экономическая зона промышленно -производственного типа "Липецк"</t>
  </si>
  <si>
    <t>мощности построенных объектов за 3 предыдущих года*</t>
  </si>
  <si>
    <t>10. Факс: 8 (4742) 51-53-39</t>
  </si>
  <si>
    <t>Приложение N 2</t>
  </si>
  <si>
    <t>Информация о фактических средних данных</t>
  </si>
  <si>
    <t xml:space="preserve">       ИНФОРМАЦИЯ</t>
  </si>
  <si>
    <t xml:space="preserve">              о  технологическом присоединении</t>
  </si>
  <si>
    <t xml:space="preserve">             АО "ОЭЗ ППТ "Липецк"</t>
  </si>
  <si>
    <t>Приложение N 1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</si>
  <si>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</si>
  <si>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</si>
  <si>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</si>
  <si>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</si>
  <si>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Расходы</t>
  </si>
  <si>
    <t>на строительство введенных в эксплуатацию объектов</t>
  </si>
  <si>
    <t>электросетевого хозяйства для целей технологического</t>
  </si>
  <si>
    <t>присоединения и для целей реализации иных мероприятий</t>
  </si>
  <si>
    <t>АО "ОЭЗ ППТ "Липецк"</t>
  </si>
  <si>
    <t>N п/п</t>
  </si>
  <si>
    <t>Год ввода объекта</t>
  </si>
  <si>
    <t>Уровень напряжения, кВ</t>
  </si>
  <si>
    <t>Строительство воздушных линий</t>
  </si>
  <si>
    <t>1.j</t>
  </si>
  <si>
    <t>Материал опоры (деревянные (j = 1), металлические (j = 2), железобетонные (j = 3))</t>
  </si>
  <si>
    <t>1.j.k</t>
  </si>
  <si>
    <t>Тип провода (изолированный провод (k = 1), неизолированный провод (k = 2))</t>
  </si>
  <si>
    <t>1.j.k.l</t>
  </si>
  <si>
    <t>Материал провода (медный (l = 1), стальной (l = 2), сталеалюминиевый (l = 3), алюминиевый (l = 4))</t>
  </si>
  <si>
    <t>1.j.k.l.m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</si>
  <si>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(m = 6))</t>
  </si>
  <si>
    <t>&lt;пообъектная расшифровка&gt;</t>
  </si>
  <si>
    <t>Строительство кабельных линий</t>
  </si>
  <si>
    <t>2.j</t>
  </si>
  <si>
    <t>Одножильные (k = 1) и многожильные (k = 2)</t>
  </si>
  <si>
    <t>2.j.k.l</t>
  </si>
  <si>
    <t>Кабели с резиновой и пластмассовой изоляцией (l = 1), бумажной изоляцией (l = 2)</t>
  </si>
  <si>
    <t>2.j.k.l.m</t>
  </si>
  <si>
    <t>Строительство пунктов секционирования</t>
  </si>
  <si>
    <t>3.j</t>
  </si>
  <si>
    <t>3.j.k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</si>
  <si>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</si>
  <si>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4.j</t>
  </si>
  <si>
    <t>4.j.k</t>
  </si>
  <si>
    <t>Однотрансформаторные (k = 1), двухтрансформаторные и более (k = 2)</t>
  </si>
  <si>
    <t>4.j.k.l</t>
  </si>
  <si>
    <t>Строительство распределительных трансформаторных подстанций (РТП) с уровнем напряжения до 35 кВ</t>
  </si>
  <si>
    <t>5.j</t>
  </si>
  <si>
    <t>Распределительные трансформаторные подстанции (РТП)</t>
  </si>
  <si>
    <t>5.j.k</t>
  </si>
  <si>
    <t>Строительство центров питания, подстанций уровнем напряжения 35 кВ и выше (ПС)</t>
  </si>
  <si>
    <t>6.j</t>
  </si>
  <si>
    <t>на выполнение мероприятий по технологическому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</si>
  <si>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</si>
  <si>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</si>
  <si>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</si>
  <si>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</si>
  <si>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</si>
  <si>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</si>
  <si>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</t>
  </si>
  <si>
    <t>пункта 16 Методических указаний, за 2018  год</t>
  </si>
  <si>
    <t>Расчет стандартизированных ставок С1</t>
  </si>
  <si>
    <t>Расходы на одно присоединение по мероприятию подготовка и выдача сетевой организацией технических условий Заявителю  (руб. на одно ТП)</t>
  </si>
  <si>
    <t>ИПЦ</t>
  </si>
  <si>
    <t xml:space="preserve"> Информация о решении органа исполнительной власти субъекта Российской Федерации </t>
  </si>
  <si>
    <t xml:space="preserve">в области государственного регулирования тарифов об установлении единых для всех территориальных сетевых организаций </t>
  </si>
  <si>
    <t xml:space="preserve">на территории субъекта Российской Федерации стандартизированных тарифных ставок, определяющих величину </t>
  </si>
  <si>
    <t>платы за технологическое присоединение к электрическим сетям территориальных сетевых организаций</t>
  </si>
  <si>
    <t>согласно п.28 Стандартов раскрытия информации сетевыми организациями (Постановление №24 от 21.01.2004)</t>
  </si>
  <si>
    <t>пункта 16 Методических указаний, за 2017 год</t>
  </si>
  <si>
    <t>ставки платы за единицу мощности и формула платы за технологическое присоединение к электрическим сетям</t>
  </si>
  <si>
    <t>(заполняется отдельно для территорий городских</t>
  </si>
  <si>
    <t>населенных пунктов и территорий, не относящихся</t>
  </si>
  <si>
    <t>к городским населенным пунктам)</t>
  </si>
  <si>
    <t>обеспечение средстами коммерческого учета электрической энергии (мощности)</t>
  </si>
  <si>
    <t>7.j</t>
  </si>
  <si>
    <t>7.j.k</t>
  </si>
  <si>
    <t>прямого включения (к=1), полукосвенного включения (к=2), косвенного включения (к=3)</t>
  </si>
  <si>
    <t>присоединению, предусмотренных подпунктами "а" и "в"</t>
  </si>
  <si>
    <t>2.j.k</t>
  </si>
  <si>
    <t>7.2.3.</t>
  </si>
  <si>
    <t>3. Место нахождения: 398010, Липецкая область, Грязинский р-н, г. Грязи, территория ОЭЗ ППТ «Липецк», стр.4</t>
  </si>
  <si>
    <t>4. Адрес юридического лица:  398010, Липецкая область, Грязинский р-н, г. Грязи, территория ОЭЗ ППТ «Липецк», стр.4</t>
  </si>
  <si>
    <t>7. Ф.И.О. руководителя: Генеральный директор Базаев Александр Арсенович</t>
  </si>
  <si>
    <t>9. Контактный телефон: 8 (4742) 51-51-80</t>
  </si>
  <si>
    <t xml:space="preserve">Протяженность (для линий электропередачи), метров/Количество пунктов секционирования, штук/Количество точек учета, штук
</t>
  </si>
  <si>
    <t>1.j.k.l.m.n</t>
  </si>
  <si>
    <t>Количество цепей (одноцепная (n = 1), двухцепная (n = 2)</t>
  </si>
  <si>
    <t>1.2.k.l.m.n.o</t>
  </si>
  <si>
    <t>на металлических опорах, за исключением многогранных (o = 1), на многогранных опорах (o = 2)</t>
  </si>
  <si>
    <t>2.j.k.l.m.n</t>
  </si>
  <si>
    <t>Количество кабелей в траншее, канале, туннеле или коллекторе, на галерее или эстакаде, труб в скважине (одна (n = 1), две (n = 2), три (n = 3), четыре (n = 4), более четырех (n = 5)</t>
  </si>
  <si>
    <t xml:space="preserve">Реклоузеры (j = 1), линейные разъединители (j = 2), выключатели нагрузки, устанавливаемые вне трансформаторных подстанций и распределительных и переключательных пунктов (РП) (j = 3), распределительные пункты (РП), за исключением комплектных распределительных устройств наружной установки (КРН, КРУН) (j = 4), комплектные распределительные устройства наружной установки (КРН, КРУН) (j = 5), переключательные пункты (j = 6)
</t>
  </si>
  <si>
    <t>3.4.k.l</t>
  </si>
  <si>
    <t>Количество ячеек в распределительном или переключательном пункте (до 5 ячеек включительно (l = 1), от 5 до 10 ячеек включительно (l = 2), от 10 до 15 ячеек включительно (l = 3), свыше 15 ячеек (l = 4)</t>
  </si>
  <si>
    <t xml:space="preserve">Трансформаторные подстанции (ТП), за исключением распределительных трансформаторных подстанций (РТП) 6/0,4 кВ (j = l), 10/0,4 кВ (j = 2), 20/0,4 кВ (j = 3), 6/10 (10/6) кВ (j = 4), 10/20 (20/10) кВ (j = 5), 6/20 (20/6) (j = 6)
</t>
  </si>
  <si>
    <t>4.j.k.l.m</t>
  </si>
  <si>
    <t>5.j.k.1</t>
  </si>
  <si>
    <t>6.j.k</t>
  </si>
  <si>
    <t>Трансформаторная мощность до 6,3 МВА включительно (k = 1), от 6,3 до 10 МВА включительно (k = 2), от 10 до 16 МВА включительно (k = 3), от 16 до 25 МВА включительно (k = 4), от 25 до 32 МВА включительно (k = 5), от 32 до 40 МВА включительно (k = 6), от 40 до 63 МВА включительно (k = 7), от 63 до 80 МВА включительно (k = 8), от 80 до 100 МВА включительно (k = 9), свыше 100 МВА (k = 10)</t>
  </si>
  <si>
    <t>2.1.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</si>
  <si>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</si>
  <si>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</si>
  <si>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</si>
  <si>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Расходы на одно присоединение по мероприятию проверка сетевой организацией выполнения Заявителем  технических условий/ выдачу акта об осуществлении технологического присоединения (руб. на одно ТП)</t>
  </si>
  <si>
    <t>С1.1 Стандартизированная ставка  на подготовку и выдачу технических условий, руб, на одно подключение</t>
  </si>
  <si>
    <t xml:space="preserve"> Управлением энергетики и тарифов Липецкой области утверждены стандартизированные тарифные ставки,</t>
  </si>
  <si>
    <t>инвестиционной программы территориальной сетевой организации,</t>
  </si>
  <si>
    <t>а также на обеспечение коммерческого учета электрической энергии  (мощности).</t>
  </si>
  <si>
    <t>Объект электросетевого хозяйства/ Средство коммерческого учета элеткрической энергии (мощности)</t>
  </si>
  <si>
    <t>Максимальная мощность, кВт</t>
  </si>
  <si>
    <t>Расходы на строительство объекта/ на обеспечение коммерческого учета (мощности), тыс. руб.</t>
  </si>
  <si>
    <t>Способ прокладки кабельных линий (в траншеях (j = 1), в блоках (j = 2), в каналах (j = 3), в туннелях и коллекторах (j = 4), в галереях и эстакадах (j = 5), горизонтальное наклонное бурение (j = 6), подводная прокладк ((j = 7))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</si>
  <si>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250 квадратных мм включительно (m = 4), от 250 до 300 квадратных мм включительно (m = 5), от 300 до 400 квадратных мм включительно (m = 6), от 400 до 500 квадратных мм включительно (m = 7), от 500 до 800 квадратных мм включительно (m = 8), свыше 800 квадратных мм (m = 9))</t>
  </si>
  <si>
    <t>2.1.1.1.2.1.</t>
  </si>
  <si>
    <t>Строительство комплексных трансформаторных подстанций (КТП) с уровнем напряжения до 35 кВ</t>
  </si>
  <si>
    <t xml:space="preserve">Трансформаторная мощность до 25 кВА включительно (l = 1), от 25 до 100 кВА включительно (l = 2), от 100 до 250 кВА включительно (l = 3), от 250 до 400 кВА (l = 4), от 400 до 630 кВА включительно (l = 5), от 630 до 1000 кВА включительно (l = 6), от 1000 кВА до 1250 кВА включительно (l = 7), от 1250 до 1600 кВА включительно (l = 8), от 1600 до 2000 кВА включительно (l = 9), от 2000 до 2500 кВА включительно (l = 10), от 2500 до 3150 кВА включительно (l = 11), от 3150 кВА  до 4000 кВА (l = 12), свыше 4000 кВА (l = 13)
</t>
  </si>
  <si>
    <t>Столбового/мачтового типа (m = 1), шкафного или киоскового типа (m = 2), блочного типа (m = 3), встроенного типа (m = 4)</t>
  </si>
  <si>
    <t>Трансформаторная мощность до 25 кВА включительно (l = 1), от 25 до 100 кВА включительно (l = 2), от 100 до 250 кВА включительно (l = 3), от 250 до 400 кВА (l = 4), от 400 до 630 кВА включительно (l = 5), от 630 до 1000 кВА включительно (l = 6), от 1000 кВА до 1250 кВА включительно (l = 7), от 1250 до 1600 кВА включительно (l = 8), от 1600 до 2000 кВА включительно (l = 9), от 2000 до 2500 кВА включительно (l = 10), от 2500 до 3150 кВА включительно (l = 11), свыше 3150 кВА (l = 12)</t>
  </si>
  <si>
    <t>5.j.k.1.m</t>
  </si>
  <si>
    <t>Открытого типа (m=1), закрытого типа (m=2)</t>
  </si>
  <si>
    <t>Однотрансформаторные (j = 1), двухтрансформаторные и более (j = 2)</t>
  </si>
  <si>
    <t>6.j.k.1</t>
  </si>
  <si>
    <t>Открытого типа (1=1), закрытого типа (1=2)</t>
  </si>
  <si>
    <t>однофазный (j = 1), трехфазный (j = 2)</t>
  </si>
  <si>
    <t>1 точка учета</t>
  </si>
  <si>
    <t>Выдача сетевой организацией уведомления об обеспечении сетевой организацией возможности присоединения к электрическим сетям 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</si>
  <si>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</si>
  <si>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С2.1.1. Расходы на выдачу  уведомления об обеспечении сетевой организацией возможности присоединения к электрическим сетям 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(руб. на одно ТП)</t>
  </si>
  <si>
    <t>С2.1.2.  Расходы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(руб. на одно ТП)</t>
  </si>
  <si>
    <t>С1.2.1 -Стандартизированная ставка  на  на выдачу  уведомления об обеспечении сетевой организацией возможности присоединения к электрическим сетям 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сетям, руб. на одно подключение</t>
  </si>
  <si>
    <t>С1.2.2. -Стандартизированная ставка 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(руб. на одно ТП)</t>
  </si>
  <si>
    <t xml:space="preserve">С1 -стандартизированная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 (руб. на одно ТП):
</t>
  </si>
  <si>
    <t>6.1.</t>
  </si>
  <si>
    <t xml:space="preserve">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(руб. на одно ТП)</t>
  </si>
  <si>
    <t>6.2.</t>
  </si>
  <si>
    <t xml:space="preserve">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(руб. на одно ТП)</t>
  </si>
  <si>
    <t>пункта 16 Методических указаний, за 2022  год</t>
  </si>
  <si>
    <t>2022г факт</t>
  </si>
  <si>
    <t>2.1.1.1.3.1.</t>
  </si>
  <si>
    <t>Кабельная линия КЛ-10 кВ "Август-1"</t>
  </si>
  <si>
    <t>Кабельная линия КЛ-10 кВ "Август-2"</t>
  </si>
  <si>
    <t>2.6.1.1.2.1.</t>
  </si>
  <si>
    <t>2.1.2.1.3.1.</t>
  </si>
  <si>
    <t>Кабельная линия КЛ-10 кВ "АСК-1"</t>
  </si>
  <si>
    <t>Кабельная линия КЛ-10 кВ "АСК-2"</t>
  </si>
  <si>
    <t>2.6.2.1.3.1.</t>
  </si>
  <si>
    <t>Кабельная линия КЛ-10 кВ "Байер-1"</t>
  </si>
  <si>
    <t>Кабельная линия КЛ-10 кВ "Байер-2"</t>
  </si>
  <si>
    <t>Высоковольтный шкаф коммерческого учета ВШКУ-10 кВ "Август-1"</t>
  </si>
  <si>
    <t>Высоковольтный шкаф коммерческого учета ВШКУ-10 кВ "Август-2"</t>
  </si>
  <si>
    <t>Высоковольтный шкаф коммерческого учета ВШКУ-10 кВ "АСК-1"</t>
  </si>
  <si>
    <t>Высоковольтный шкаф коммерческого учета ВШКУ-10 кВ "АСК-2"</t>
  </si>
  <si>
    <t>Высоковольтный шкаф коммерческого учета ВШКУ-10 кВ "Байер-1"</t>
  </si>
  <si>
    <t>Высоковольтный шкаф коммерческого учета ВШКУ-10 кВ "Байер-2"</t>
  </si>
  <si>
    <t>2.1.1.1.4.1.</t>
  </si>
  <si>
    <t>Кабельная линия КЛ-10 кВ "Петэкперт-1"</t>
  </si>
  <si>
    <t>Кабельная линия КЛ-10 кВ "Петэкперт-2"</t>
  </si>
  <si>
    <t>Кабельная линия КЛ-10 кВ "Агротек-1"</t>
  </si>
  <si>
    <t>Кабельная линия КЛ-10 кВ "Агротек-2"</t>
  </si>
  <si>
    <t>10 точек учета</t>
  </si>
  <si>
    <t>Высоковольтный шкаф коммерческого учета ВШКУ-10 кВ "Петэкперт-1"</t>
  </si>
  <si>
    <t>Высоковольтный шкаф коммерческого учета ВШКУ-10 кВ "Петэкперт-2"</t>
  </si>
  <si>
    <t>Высоковольтный шкаф коммерческого учета ВШКУ-10 кВ "Агротек-1"</t>
  </si>
  <si>
    <t>Высоковольтный шкаф коммерческого учета ВШКУ-10 кВ "Агротек-2"</t>
  </si>
  <si>
    <t>пункта 16 Методических указаний, за 2023  год</t>
  </si>
  <si>
    <t>пункта 16 Методических указаний, за 2024  год</t>
  </si>
  <si>
    <t>2023г факт</t>
  </si>
  <si>
    <t>2024г факт</t>
  </si>
  <si>
    <t>2025г  ожид</t>
  </si>
  <si>
    <t xml:space="preserve"> 2026г расчет </t>
  </si>
  <si>
    <t xml:space="preserve"> территориальных  сетевых организаций, осуществляющих свою деятельность на территории Липецкой области, на 2025г-</t>
  </si>
  <si>
    <t>Постановление Управления энергетики и тарифов Липецкой области от 29.11.2024г №57/3</t>
  </si>
  <si>
    <t>по состоянию на  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</si>
</sst>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justify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 indent="2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4" xfId="0" applyFont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2" fillId="0" borderId="0" xfId="0" applyFont="1"/>
    <xf numFmtId="4" fontId="2" fillId="0" borderId="0" xfId="0" applyNumberFormat="1" applyFont="1"/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3" borderId="1" xfId="0" applyNumberFormat="1" applyFont="1" applyFill="1" applyBorder="1"/>
    <xf numFmtId="0" fontId="2" fillId="3" borderId="1" xfId="0" applyFont="1" applyFill="1" applyBorder="1"/>
    <xf numFmtId="0" fontId="2" fillId="3" borderId="0" xfId="0" applyFont="1" applyFill="1" applyBorder="1"/>
    <xf numFmtId="16" fontId="2" fillId="0" borderId="1" xfId="0" applyNumberFormat="1" applyFont="1" applyBorder="1"/>
    <xf numFmtId="0" fontId="2" fillId="0" borderId="0" xfId="0" applyFont="1" applyBorder="1"/>
    <xf numFmtId="16" fontId="2" fillId="0" borderId="0" xfId="0" applyNumberFormat="1" applyFont="1"/>
    <xf numFmtId="2" fontId="2" fillId="0" borderId="1" xfId="0" applyNumberFormat="1" applyFont="1" applyFill="1" applyBorder="1"/>
    <xf numFmtId="0" fontId="2" fillId="0" borderId="1" xfId="0" applyFont="1" applyFill="1" applyBorder="1"/>
    <xf numFmtId="0" fontId="12" fillId="0" borderId="0" xfId="0" applyFont="1"/>
    <xf numFmtId="0" fontId="12" fillId="2" borderId="1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0" fillId="0" borderId="0" xfId="0" applyFill="1"/>
    <xf numFmtId="0" fontId="2" fillId="0" borderId="0" xfId="0" applyFont="1" applyBorder="1" applyAlignment="1">
      <alignment wrapText="1"/>
    </xf>
    <xf numFmtId="2" fontId="2" fillId="0" borderId="0" xfId="0" applyNumberFormat="1" applyFont="1" applyFill="1" applyBorder="1"/>
    <xf numFmtId="0" fontId="2" fillId="0" borderId="0" xfId="0" applyFont="1" applyFill="1" applyBorder="1"/>
    <xf numFmtId="0" fontId="2" fillId="2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/>
    <xf numFmtId="0" fontId="15" fillId="2" borderId="0" xfId="0" applyFont="1" applyFill="1"/>
    <xf numFmtId="0" fontId="1" fillId="0" borderId="6" xfId="3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justify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 indent="2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0" xfId="0" applyFont="1" applyFill="1"/>
    <xf numFmtId="0" fontId="15" fillId="0" borderId="0" xfId="0" applyFont="1" applyFill="1"/>
    <xf numFmtId="0" fontId="2" fillId="0" borderId="0" xfId="0" applyFont="1" applyFill="1" applyAlignment="1"/>
    <xf numFmtId="0" fontId="13" fillId="0" borderId="0" xfId="4" applyFont="1" applyFill="1"/>
    <xf numFmtId="49" fontId="2" fillId="0" borderId="0" xfId="0" applyNumberFormat="1" applyFont="1" applyFill="1" applyAlignment="1"/>
    <xf numFmtId="2" fontId="8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6" xfId="2"/>
    <cellStyle name="Обычный_вед бух" xfId="1"/>
    <cellStyle name="Обычный_Лист1" xfId="4"/>
    <cellStyle name="Обычный_янв2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_&#1089;&#1090;&#1072;&#1074;&#1082;&#1080;_&#1058;&#1055;_2026_&#1054;&#1069;&#1047;_&#1055;&#1055;&#1058;_&#1051;&#1080;&#1087;&#1077;&#1094;&#1082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2-14факт 3 лет"/>
      <sheetName val="свод 12-14факт 3 лет (3)"/>
      <sheetName val="свод 12-14факт 3 лет (2)"/>
      <sheetName val="свод 12-15 с расторг дог"/>
      <sheetName val="Список 12-15"/>
      <sheetName val="пер"/>
      <sheetName val="1ту"/>
      <sheetName val="2 пр"/>
      <sheetName val="3рт"/>
      <sheetName val="4 ф"/>
      <sheetName val="кту"/>
      <sheetName val="кпр"/>
      <sheetName val="крт"/>
      <sheetName val="кф"/>
      <sheetName val="НАКЛ"/>
      <sheetName val="свод каль"/>
      <sheetName val="прил1"/>
      <sheetName val="прил 1 н"/>
      <sheetName val="Лист2"/>
      <sheetName val="ПР6"/>
      <sheetName val="ПР6 (2021)"/>
      <sheetName val="пр 2 н "/>
      <sheetName val="пр 2 н  (2)"/>
      <sheetName val="пр 3 н"/>
      <sheetName val="пр5 н"/>
      <sheetName val="П5"/>
      <sheetName val="факт расх"/>
      <sheetName val="факт расх (3)"/>
      <sheetName val="вып"/>
      <sheetName val="ПРИЛ3 2018-20"/>
      <sheetName val="факт расх (2)"/>
      <sheetName val="Список на 18-20"/>
      <sheetName val="Список на 19-21"/>
      <sheetName val="Список на 20-22 (ПЕЧАТЬ)"/>
      <sheetName val="Список на 2023"/>
      <sheetName val="пр4 н"/>
      <sheetName val="на 1 тп"/>
      <sheetName val="Список  тп 2019"/>
      <sheetName val="ДО 15"/>
      <sheetName val="ДО 150"/>
      <sheetName val="Лист1"/>
      <sheetName val="Список на 20-22 (ПЕЧАТЬ) (2)"/>
      <sheetName val="до 15 квт"/>
      <sheetName val="до 150 кв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59">
          <cell r="C159">
            <v>181.58102864573303</v>
          </cell>
        </row>
        <row r="160">
          <cell r="C160">
            <v>235.88850242795019</v>
          </cell>
        </row>
        <row r="161">
          <cell r="C161">
            <v>77.859746373049376</v>
          </cell>
        </row>
        <row r="162">
          <cell r="C162">
            <v>993.41579807081484</v>
          </cell>
        </row>
        <row r="169">
          <cell r="C169">
            <v>634.20273113193798</v>
          </cell>
        </row>
        <row r="174">
          <cell r="C174">
            <v>1927.5129488680618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tabSelected="1" view="pageBreakPreview" topLeftCell="A7" zoomScale="178" zoomScaleNormal="100" zoomScaleSheetLayoutView="178" workbookViewId="0">
      <selection activeCell="A14" sqref="A14"/>
    </sheetView>
  </sheetViews>
  <sheetFormatPr defaultRowHeight="15.75" x14ac:dyDescent="0.25"/>
  <cols>
    <col min="1" max="1" width="117.140625" style="1" customWidth="1"/>
    <col min="2" max="16384" width="9.140625" style="1"/>
  </cols>
  <sheetData>
    <row r="2" spans="1:1" x14ac:dyDescent="0.25">
      <c r="A2" s="5"/>
    </row>
    <row r="3" spans="1:1" x14ac:dyDescent="0.25">
      <c r="A3" s="5"/>
    </row>
    <row r="4" spans="1:1" x14ac:dyDescent="0.25">
      <c r="A4" s="5"/>
    </row>
    <row r="5" spans="1:1" x14ac:dyDescent="0.25">
      <c r="A5" s="5"/>
    </row>
    <row r="6" spans="1:1" x14ac:dyDescent="0.25">
      <c r="A6" s="6"/>
    </row>
    <row r="7" spans="1:1" x14ac:dyDescent="0.25">
      <c r="A7" s="5"/>
    </row>
    <row r="8" spans="1:1" x14ac:dyDescent="0.25">
      <c r="A8" s="6"/>
    </row>
    <row r="9" spans="1:1" x14ac:dyDescent="0.25">
      <c r="A9" s="7" t="s">
        <v>65</v>
      </c>
    </row>
    <row r="10" spans="1:1" x14ac:dyDescent="0.25">
      <c r="A10" s="7" t="s">
        <v>66</v>
      </c>
    </row>
    <row r="11" spans="1:1" x14ac:dyDescent="0.25">
      <c r="A11" s="7" t="s">
        <v>67</v>
      </c>
    </row>
    <row r="12" spans="1:1" x14ac:dyDescent="0.25">
      <c r="A12" s="7" t="s">
        <v>3</v>
      </c>
    </row>
    <row r="13" spans="1:1" x14ac:dyDescent="0.25">
      <c r="A13" s="7" t="s">
        <v>127</v>
      </c>
    </row>
    <row r="14" spans="1:1" ht="31.5" x14ac:dyDescent="0.25">
      <c r="A14" s="8" t="s">
        <v>60</v>
      </c>
    </row>
    <row r="15" spans="1:1" x14ac:dyDescent="0.25">
      <c r="A15" s="9" t="s">
        <v>59</v>
      </c>
    </row>
    <row r="16" spans="1:1" x14ac:dyDescent="0.25">
      <c r="A16" s="9" t="s">
        <v>140</v>
      </c>
    </row>
    <row r="17" spans="1:1" x14ac:dyDescent="0.25">
      <c r="A17" s="9" t="s">
        <v>141</v>
      </c>
    </row>
    <row r="18" spans="1:1" x14ac:dyDescent="0.25">
      <c r="A18" s="9" t="s">
        <v>55</v>
      </c>
    </row>
    <row r="19" spans="1:1" x14ac:dyDescent="0.25">
      <c r="A19" s="9" t="s">
        <v>56</v>
      </c>
    </row>
    <row r="20" spans="1:1" x14ac:dyDescent="0.25">
      <c r="A20" s="9" t="s">
        <v>142</v>
      </c>
    </row>
    <row r="21" spans="1:1" x14ac:dyDescent="0.25">
      <c r="A21" s="9" t="s">
        <v>58</v>
      </c>
    </row>
    <row r="22" spans="1:1" x14ac:dyDescent="0.25">
      <c r="A22" s="9" t="s">
        <v>143</v>
      </c>
    </row>
    <row r="23" spans="1:1" x14ac:dyDescent="0.25">
      <c r="A23" s="9" t="s">
        <v>62</v>
      </c>
    </row>
    <row r="24" spans="1:1" x14ac:dyDescent="0.25">
      <c r="A24" s="7"/>
    </row>
  </sheetData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0"/>
  <sheetViews>
    <sheetView view="pageBreakPreview" topLeftCell="A71" zoomScale="86" zoomScaleNormal="100" zoomScaleSheetLayoutView="86" workbookViewId="0">
      <selection activeCell="G85" sqref="G85"/>
    </sheetView>
  </sheetViews>
  <sheetFormatPr defaultRowHeight="15" x14ac:dyDescent="0.25"/>
  <cols>
    <col min="1" max="1" width="10.140625" style="62" customWidth="1"/>
    <col min="2" max="2" width="43.85546875" style="62" customWidth="1"/>
    <col min="3" max="4" width="16.28515625" style="62" customWidth="1"/>
    <col min="5" max="5" width="17.7109375" style="62" customWidth="1"/>
    <col min="6" max="6" width="17.5703125" style="62" customWidth="1"/>
    <col min="7" max="7" width="16.28515625" style="62" customWidth="1"/>
    <col min="8" max="234" width="9.140625" style="62"/>
    <col min="235" max="235" width="10.140625" style="62" customWidth="1"/>
    <col min="236" max="236" width="43.85546875" style="62" customWidth="1"/>
    <col min="237" max="238" width="16.28515625" style="62" customWidth="1"/>
    <col min="239" max="239" width="17.7109375" style="62" customWidth="1"/>
    <col min="240" max="240" width="17.5703125" style="62" customWidth="1"/>
    <col min="241" max="241" width="16.28515625" style="62" customWidth="1"/>
    <col min="242" max="253" width="0" style="62" hidden="1" customWidth="1"/>
    <col min="254" max="255" width="9.140625" style="62"/>
    <col min="256" max="256" width="13.7109375" style="62" customWidth="1"/>
    <col min="257" max="490" width="9.140625" style="62"/>
    <col min="491" max="491" width="10.140625" style="62" customWidth="1"/>
    <col min="492" max="492" width="43.85546875" style="62" customWidth="1"/>
    <col min="493" max="494" width="16.28515625" style="62" customWidth="1"/>
    <col min="495" max="495" width="17.7109375" style="62" customWidth="1"/>
    <col min="496" max="496" width="17.5703125" style="62" customWidth="1"/>
    <col min="497" max="497" width="16.28515625" style="62" customWidth="1"/>
    <col min="498" max="509" width="0" style="62" hidden="1" customWidth="1"/>
    <col min="510" max="511" width="9.140625" style="62"/>
    <col min="512" max="512" width="13.7109375" style="62" customWidth="1"/>
    <col min="513" max="746" width="9.140625" style="62"/>
    <col min="747" max="747" width="10.140625" style="62" customWidth="1"/>
    <col min="748" max="748" width="43.85546875" style="62" customWidth="1"/>
    <col min="749" max="750" width="16.28515625" style="62" customWidth="1"/>
    <col min="751" max="751" width="17.7109375" style="62" customWidth="1"/>
    <col min="752" max="752" width="17.5703125" style="62" customWidth="1"/>
    <col min="753" max="753" width="16.28515625" style="62" customWidth="1"/>
    <col min="754" max="765" width="0" style="62" hidden="1" customWidth="1"/>
    <col min="766" max="767" width="9.140625" style="62"/>
    <col min="768" max="768" width="13.7109375" style="62" customWidth="1"/>
    <col min="769" max="1002" width="9.140625" style="62"/>
    <col min="1003" max="1003" width="10.140625" style="62" customWidth="1"/>
    <col min="1004" max="1004" width="43.85546875" style="62" customWidth="1"/>
    <col min="1005" max="1006" width="16.28515625" style="62" customWidth="1"/>
    <col min="1007" max="1007" width="17.7109375" style="62" customWidth="1"/>
    <col min="1008" max="1008" width="17.5703125" style="62" customWidth="1"/>
    <col min="1009" max="1009" width="16.28515625" style="62" customWidth="1"/>
    <col min="1010" max="1021" width="0" style="62" hidden="1" customWidth="1"/>
    <col min="1022" max="1023" width="9.140625" style="62"/>
    <col min="1024" max="1024" width="13.7109375" style="62" customWidth="1"/>
    <col min="1025" max="1258" width="9.140625" style="62"/>
    <col min="1259" max="1259" width="10.140625" style="62" customWidth="1"/>
    <col min="1260" max="1260" width="43.85546875" style="62" customWidth="1"/>
    <col min="1261" max="1262" width="16.28515625" style="62" customWidth="1"/>
    <col min="1263" max="1263" width="17.7109375" style="62" customWidth="1"/>
    <col min="1264" max="1264" width="17.5703125" style="62" customWidth="1"/>
    <col min="1265" max="1265" width="16.28515625" style="62" customWidth="1"/>
    <col min="1266" max="1277" width="0" style="62" hidden="1" customWidth="1"/>
    <col min="1278" max="1279" width="9.140625" style="62"/>
    <col min="1280" max="1280" width="13.7109375" style="62" customWidth="1"/>
    <col min="1281" max="1514" width="9.140625" style="62"/>
    <col min="1515" max="1515" width="10.140625" style="62" customWidth="1"/>
    <col min="1516" max="1516" width="43.85546875" style="62" customWidth="1"/>
    <col min="1517" max="1518" width="16.28515625" style="62" customWidth="1"/>
    <col min="1519" max="1519" width="17.7109375" style="62" customWidth="1"/>
    <col min="1520" max="1520" width="17.5703125" style="62" customWidth="1"/>
    <col min="1521" max="1521" width="16.28515625" style="62" customWidth="1"/>
    <col min="1522" max="1533" width="0" style="62" hidden="1" customWidth="1"/>
    <col min="1534" max="1535" width="9.140625" style="62"/>
    <col min="1536" max="1536" width="13.7109375" style="62" customWidth="1"/>
    <col min="1537" max="1770" width="9.140625" style="62"/>
    <col min="1771" max="1771" width="10.140625" style="62" customWidth="1"/>
    <col min="1772" max="1772" width="43.85546875" style="62" customWidth="1"/>
    <col min="1773" max="1774" width="16.28515625" style="62" customWidth="1"/>
    <col min="1775" max="1775" width="17.7109375" style="62" customWidth="1"/>
    <col min="1776" max="1776" width="17.5703125" style="62" customWidth="1"/>
    <col min="1777" max="1777" width="16.28515625" style="62" customWidth="1"/>
    <col min="1778" max="1789" width="0" style="62" hidden="1" customWidth="1"/>
    <col min="1790" max="1791" width="9.140625" style="62"/>
    <col min="1792" max="1792" width="13.7109375" style="62" customWidth="1"/>
    <col min="1793" max="2026" width="9.140625" style="62"/>
    <col min="2027" max="2027" width="10.140625" style="62" customWidth="1"/>
    <col min="2028" max="2028" width="43.85546875" style="62" customWidth="1"/>
    <col min="2029" max="2030" width="16.28515625" style="62" customWidth="1"/>
    <col min="2031" max="2031" width="17.7109375" style="62" customWidth="1"/>
    <col min="2032" max="2032" width="17.5703125" style="62" customWidth="1"/>
    <col min="2033" max="2033" width="16.28515625" style="62" customWidth="1"/>
    <col min="2034" max="2045" width="0" style="62" hidden="1" customWidth="1"/>
    <col min="2046" max="2047" width="9.140625" style="62"/>
    <col min="2048" max="2048" width="13.7109375" style="62" customWidth="1"/>
    <col min="2049" max="2282" width="9.140625" style="62"/>
    <col min="2283" max="2283" width="10.140625" style="62" customWidth="1"/>
    <col min="2284" max="2284" width="43.85546875" style="62" customWidth="1"/>
    <col min="2285" max="2286" width="16.28515625" style="62" customWidth="1"/>
    <col min="2287" max="2287" width="17.7109375" style="62" customWidth="1"/>
    <col min="2288" max="2288" width="17.5703125" style="62" customWidth="1"/>
    <col min="2289" max="2289" width="16.28515625" style="62" customWidth="1"/>
    <col min="2290" max="2301" width="0" style="62" hidden="1" customWidth="1"/>
    <col min="2302" max="2303" width="9.140625" style="62"/>
    <col min="2304" max="2304" width="13.7109375" style="62" customWidth="1"/>
    <col min="2305" max="2538" width="9.140625" style="62"/>
    <col min="2539" max="2539" width="10.140625" style="62" customWidth="1"/>
    <col min="2540" max="2540" width="43.85546875" style="62" customWidth="1"/>
    <col min="2541" max="2542" width="16.28515625" style="62" customWidth="1"/>
    <col min="2543" max="2543" width="17.7109375" style="62" customWidth="1"/>
    <col min="2544" max="2544" width="17.5703125" style="62" customWidth="1"/>
    <col min="2545" max="2545" width="16.28515625" style="62" customWidth="1"/>
    <col min="2546" max="2557" width="0" style="62" hidden="1" customWidth="1"/>
    <col min="2558" max="2559" width="9.140625" style="62"/>
    <col min="2560" max="2560" width="13.7109375" style="62" customWidth="1"/>
    <col min="2561" max="2794" width="9.140625" style="62"/>
    <col min="2795" max="2795" width="10.140625" style="62" customWidth="1"/>
    <col min="2796" max="2796" width="43.85546875" style="62" customWidth="1"/>
    <col min="2797" max="2798" width="16.28515625" style="62" customWidth="1"/>
    <col min="2799" max="2799" width="17.7109375" style="62" customWidth="1"/>
    <col min="2800" max="2800" width="17.5703125" style="62" customWidth="1"/>
    <col min="2801" max="2801" width="16.28515625" style="62" customWidth="1"/>
    <col min="2802" max="2813" width="0" style="62" hidden="1" customWidth="1"/>
    <col min="2814" max="2815" width="9.140625" style="62"/>
    <col min="2816" max="2816" width="13.7109375" style="62" customWidth="1"/>
    <col min="2817" max="3050" width="9.140625" style="62"/>
    <col min="3051" max="3051" width="10.140625" style="62" customWidth="1"/>
    <col min="3052" max="3052" width="43.85546875" style="62" customWidth="1"/>
    <col min="3053" max="3054" width="16.28515625" style="62" customWidth="1"/>
    <col min="3055" max="3055" width="17.7109375" style="62" customWidth="1"/>
    <col min="3056" max="3056" width="17.5703125" style="62" customWidth="1"/>
    <col min="3057" max="3057" width="16.28515625" style="62" customWidth="1"/>
    <col min="3058" max="3069" width="0" style="62" hidden="1" customWidth="1"/>
    <col min="3070" max="3071" width="9.140625" style="62"/>
    <col min="3072" max="3072" width="13.7109375" style="62" customWidth="1"/>
    <col min="3073" max="3306" width="9.140625" style="62"/>
    <col min="3307" max="3307" width="10.140625" style="62" customWidth="1"/>
    <col min="3308" max="3308" width="43.85546875" style="62" customWidth="1"/>
    <col min="3309" max="3310" width="16.28515625" style="62" customWidth="1"/>
    <col min="3311" max="3311" width="17.7109375" style="62" customWidth="1"/>
    <col min="3312" max="3312" width="17.5703125" style="62" customWidth="1"/>
    <col min="3313" max="3313" width="16.28515625" style="62" customWidth="1"/>
    <col min="3314" max="3325" width="0" style="62" hidden="1" customWidth="1"/>
    <col min="3326" max="3327" width="9.140625" style="62"/>
    <col min="3328" max="3328" width="13.7109375" style="62" customWidth="1"/>
    <col min="3329" max="3562" width="9.140625" style="62"/>
    <col min="3563" max="3563" width="10.140625" style="62" customWidth="1"/>
    <col min="3564" max="3564" width="43.85546875" style="62" customWidth="1"/>
    <col min="3565" max="3566" width="16.28515625" style="62" customWidth="1"/>
    <col min="3567" max="3567" width="17.7109375" style="62" customWidth="1"/>
    <col min="3568" max="3568" width="17.5703125" style="62" customWidth="1"/>
    <col min="3569" max="3569" width="16.28515625" style="62" customWidth="1"/>
    <col min="3570" max="3581" width="0" style="62" hidden="1" customWidth="1"/>
    <col min="3582" max="3583" width="9.140625" style="62"/>
    <col min="3584" max="3584" width="13.7109375" style="62" customWidth="1"/>
    <col min="3585" max="3818" width="9.140625" style="62"/>
    <col min="3819" max="3819" width="10.140625" style="62" customWidth="1"/>
    <col min="3820" max="3820" width="43.85546875" style="62" customWidth="1"/>
    <col min="3821" max="3822" width="16.28515625" style="62" customWidth="1"/>
    <col min="3823" max="3823" width="17.7109375" style="62" customWidth="1"/>
    <col min="3824" max="3824" width="17.5703125" style="62" customWidth="1"/>
    <col min="3825" max="3825" width="16.28515625" style="62" customWidth="1"/>
    <col min="3826" max="3837" width="0" style="62" hidden="1" customWidth="1"/>
    <col min="3838" max="3839" width="9.140625" style="62"/>
    <col min="3840" max="3840" width="13.7109375" style="62" customWidth="1"/>
    <col min="3841" max="4074" width="9.140625" style="62"/>
    <col min="4075" max="4075" width="10.140625" style="62" customWidth="1"/>
    <col min="4076" max="4076" width="43.85546875" style="62" customWidth="1"/>
    <col min="4077" max="4078" width="16.28515625" style="62" customWidth="1"/>
    <col min="4079" max="4079" width="17.7109375" style="62" customWidth="1"/>
    <col min="4080" max="4080" width="17.5703125" style="62" customWidth="1"/>
    <col min="4081" max="4081" width="16.28515625" style="62" customWidth="1"/>
    <col min="4082" max="4093" width="0" style="62" hidden="1" customWidth="1"/>
    <col min="4094" max="4095" width="9.140625" style="62"/>
    <col min="4096" max="4096" width="13.7109375" style="62" customWidth="1"/>
    <col min="4097" max="4330" width="9.140625" style="62"/>
    <col min="4331" max="4331" width="10.140625" style="62" customWidth="1"/>
    <col min="4332" max="4332" width="43.85546875" style="62" customWidth="1"/>
    <col min="4333" max="4334" width="16.28515625" style="62" customWidth="1"/>
    <col min="4335" max="4335" width="17.7109375" style="62" customWidth="1"/>
    <col min="4336" max="4336" width="17.5703125" style="62" customWidth="1"/>
    <col min="4337" max="4337" width="16.28515625" style="62" customWidth="1"/>
    <col min="4338" max="4349" width="0" style="62" hidden="1" customWidth="1"/>
    <col min="4350" max="4351" width="9.140625" style="62"/>
    <col min="4352" max="4352" width="13.7109375" style="62" customWidth="1"/>
    <col min="4353" max="4586" width="9.140625" style="62"/>
    <col min="4587" max="4587" width="10.140625" style="62" customWidth="1"/>
    <col min="4588" max="4588" width="43.85546875" style="62" customWidth="1"/>
    <col min="4589" max="4590" width="16.28515625" style="62" customWidth="1"/>
    <col min="4591" max="4591" width="17.7109375" style="62" customWidth="1"/>
    <col min="4592" max="4592" width="17.5703125" style="62" customWidth="1"/>
    <col min="4593" max="4593" width="16.28515625" style="62" customWidth="1"/>
    <col min="4594" max="4605" width="0" style="62" hidden="1" customWidth="1"/>
    <col min="4606" max="4607" width="9.140625" style="62"/>
    <col min="4608" max="4608" width="13.7109375" style="62" customWidth="1"/>
    <col min="4609" max="4842" width="9.140625" style="62"/>
    <col min="4843" max="4843" width="10.140625" style="62" customWidth="1"/>
    <col min="4844" max="4844" width="43.85546875" style="62" customWidth="1"/>
    <col min="4845" max="4846" width="16.28515625" style="62" customWidth="1"/>
    <col min="4847" max="4847" width="17.7109375" style="62" customWidth="1"/>
    <col min="4848" max="4848" width="17.5703125" style="62" customWidth="1"/>
    <col min="4849" max="4849" width="16.28515625" style="62" customWidth="1"/>
    <col min="4850" max="4861" width="0" style="62" hidden="1" customWidth="1"/>
    <col min="4862" max="4863" width="9.140625" style="62"/>
    <col min="4864" max="4864" width="13.7109375" style="62" customWidth="1"/>
    <col min="4865" max="5098" width="9.140625" style="62"/>
    <col min="5099" max="5099" width="10.140625" style="62" customWidth="1"/>
    <col min="5100" max="5100" width="43.85546875" style="62" customWidth="1"/>
    <col min="5101" max="5102" width="16.28515625" style="62" customWidth="1"/>
    <col min="5103" max="5103" width="17.7109375" style="62" customWidth="1"/>
    <col min="5104" max="5104" width="17.5703125" style="62" customWidth="1"/>
    <col min="5105" max="5105" width="16.28515625" style="62" customWidth="1"/>
    <col min="5106" max="5117" width="0" style="62" hidden="1" customWidth="1"/>
    <col min="5118" max="5119" width="9.140625" style="62"/>
    <col min="5120" max="5120" width="13.7109375" style="62" customWidth="1"/>
    <col min="5121" max="5354" width="9.140625" style="62"/>
    <col min="5355" max="5355" width="10.140625" style="62" customWidth="1"/>
    <col min="5356" max="5356" width="43.85546875" style="62" customWidth="1"/>
    <col min="5357" max="5358" width="16.28515625" style="62" customWidth="1"/>
    <col min="5359" max="5359" width="17.7109375" style="62" customWidth="1"/>
    <col min="5360" max="5360" width="17.5703125" style="62" customWidth="1"/>
    <col min="5361" max="5361" width="16.28515625" style="62" customWidth="1"/>
    <col min="5362" max="5373" width="0" style="62" hidden="1" customWidth="1"/>
    <col min="5374" max="5375" width="9.140625" style="62"/>
    <col min="5376" max="5376" width="13.7109375" style="62" customWidth="1"/>
    <col min="5377" max="5610" width="9.140625" style="62"/>
    <col min="5611" max="5611" width="10.140625" style="62" customWidth="1"/>
    <col min="5612" max="5612" width="43.85546875" style="62" customWidth="1"/>
    <col min="5613" max="5614" width="16.28515625" style="62" customWidth="1"/>
    <col min="5615" max="5615" width="17.7109375" style="62" customWidth="1"/>
    <col min="5616" max="5616" width="17.5703125" style="62" customWidth="1"/>
    <col min="5617" max="5617" width="16.28515625" style="62" customWidth="1"/>
    <col min="5618" max="5629" width="0" style="62" hidden="1" customWidth="1"/>
    <col min="5630" max="5631" width="9.140625" style="62"/>
    <col min="5632" max="5632" width="13.7109375" style="62" customWidth="1"/>
    <col min="5633" max="5866" width="9.140625" style="62"/>
    <col min="5867" max="5867" width="10.140625" style="62" customWidth="1"/>
    <col min="5868" max="5868" width="43.85546875" style="62" customWidth="1"/>
    <col min="5869" max="5870" width="16.28515625" style="62" customWidth="1"/>
    <col min="5871" max="5871" width="17.7109375" style="62" customWidth="1"/>
    <col min="5872" max="5872" width="17.5703125" style="62" customWidth="1"/>
    <col min="5873" max="5873" width="16.28515625" style="62" customWidth="1"/>
    <col min="5874" max="5885" width="0" style="62" hidden="1" customWidth="1"/>
    <col min="5886" max="5887" width="9.140625" style="62"/>
    <col min="5888" max="5888" width="13.7109375" style="62" customWidth="1"/>
    <col min="5889" max="6122" width="9.140625" style="62"/>
    <col min="6123" max="6123" width="10.140625" style="62" customWidth="1"/>
    <col min="6124" max="6124" width="43.85546875" style="62" customWidth="1"/>
    <col min="6125" max="6126" width="16.28515625" style="62" customWidth="1"/>
    <col min="6127" max="6127" width="17.7109375" style="62" customWidth="1"/>
    <col min="6128" max="6128" width="17.5703125" style="62" customWidth="1"/>
    <col min="6129" max="6129" width="16.28515625" style="62" customWidth="1"/>
    <col min="6130" max="6141" width="0" style="62" hidden="1" customWidth="1"/>
    <col min="6142" max="6143" width="9.140625" style="62"/>
    <col min="6144" max="6144" width="13.7109375" style="62" customWidth="1"/>
    <col min="6145" max="6378" width="9.140625" style="62"/>
    <col min="6379" max="6379" width="10.140625" style="62" customWidth="1"/>
    <col min="6380" max="6380" width="43.85546875" style="62" customWidth="1"/>
    <col min="6381" max="6382" width="16.28515625" style="62" customWidth="1"/>
    <col min="6383" max="6383" width="17.7109375" style="62" customWidth="1"/>
    <col min="6384" max="6384" width="17.5703125" style="62" customWidth="1"/>
    <col min="6385" max="6385" width="16.28515625" style="62" customWidth="1"/>
    <col min="6386" max="6397" width="0" style="62" hidden="1" customWidth="1"/>
    <col min="6398" max="6399" width="9.140625" style="62"/>
    <col min="6400" max="6400" width="13.7109375" style="62" customWidth="1"/>
    <col min="6401" max="6634" width="9.140625" style="62"/>
    <col min="6635" max="6635" width="10.140625" style="62" customWidth="1"/>
    <col min="6636" max="6636" width="43.85546875" style="62" customWidth="1"/>
    <col min="6637" max="6638" width="16.28515625" style="62" customWidth="1"/>
    <col min="6639" max="6639" width="17.7109375" style="62" customWidth="1"/>
    <col min="6640" max="6640" width="17.5703125" style="62" customWidth="1"/>
    <col min="6641" max="6641" width="16.28515625" style="62" customWidth="1"/>
    <col min="6642" max="6653" width="0" style="62" hidden="1" customWidth="1"/>
    <col min="6654" max="6655" width="9.140625" style="62"/>
    <col min="6656" max="6656" width="13.7109375" style="62" customWidth="1"/>
    <col min="6657" max="6890" width="9.140625" style="62"/>
    <col min="6891" max="6891" width="10.140625" style="62" customWidth="1"/>
    <col min="6892" max="6892" width="43.85546875" style="62" customWidth="1"/>
    <col min="6893" max="6894" width="16.28515625" style="62" customWidth="1"/>
    <col min="6895" max="6895" width="17.7109375" style="62" customWidth="1"/>
    <col min="6896" max="6896" width="17.5703125" style="62" customWidth="1"/>
    <col min="6897" max="6897" width="16.28515625" style="62" customWidth="1"/>
    <col min="6898" max="6909" width="0" style="62" hidden="1" customWidth="1"/>
    <col min="6910" max="6911" width="9.140625" style="62"/>
    <col min="6912" max="6912" width="13.7109375" style="62" customWidth="1"/>
    <col min="6913" max="7146" width="9.140625" style="62"/>
    <col min="7147" max="7147" width="10.140625" style="62" customWidth="1"/>
    <col min="7148" max="7148" width="43.85546875" style="62" customWidth="1"/>
    <col min="7149" max="7150" width="16.28515625" style="62" customWidth="1"/>
    <col min="7151" max="7151" width="17.7109375" style="62" customWidth="1"/>
    <col min="7152" max="7152" width="17.5703125" style="62" customWidth="1"/>
    <col min="7153" max="7153" width="16.28515625" style="62" customWidth="1"/>
    <col min="7154" max="7165" width="0" style="62" hidden="1" customWidth="1"/>
    <col min="7166" max="7167" width="9.140625" style="62"/>
    <col min="7168" max="7168" width="13.7109375" style="62" customWidth="1"/>
    <col min="7169" max="7402" width="9.140625" style="62"/>
    <col min="7403" max="7403" width="10.140625" style="62" customWidth="1"/>
    <col min="7404" max="7404" width="43.85546875" style="62" customWidth="1"/>
    <col min="7405" max="7406" width="16.28515625" style="62" customWidth="1"/>
    <col min="7407" max="7407" width="17.7109375" style="62" customWidth="1"/>
    <col min="7408" max="7408" width="17.5703125" style="62" customWidth="1"/>
    <col min="7409" max="7409" width="16.28515625" style="62" customWidth="1"/>
    <col min="7410" max="7421" width="0" style="62" hidden="1" customWidth="1"/>
    <col min="7422" max="7423" width="9.140625" style="62"/>
    <col min="7424" max="7424" width="13.7109375" style="62" customWidth="1"/>
    <col min="7425" max="7658" width="9.140625" style="62"/>
    <col min="7659" max="7659" width="10.140625" style="62" customWidth="1"/>
    <col min="7660" max="7660" width="43.85546875" style="62" customWidth="1"/>
    <col min="7661" max="7662" width="16.28515625" style="62" customWidth="1"/>
    <col min="7663" max="7663" width="17.7109375" style="62" customWidth="1"/>
    <col min="7664" max="7664" width="17.5703125" style="62" customWidth="1"/>
    <col min="7665" max="7665" width="16.28515625" style="62" customWidth="1"/>
    <col min="7666" max="7677" width="0" style="62" hidden="1" customWidth="1"/>
    <col min="7678" max="7679" width="9.140625" style="62"/>
    <col min="7680" max="7680" width="13.7109375" style="62" customWidth="1"/>
    <col min="7681" max="7914" width="9.140625" style="62"/>
    <col min="7915" max="7915" width="10.140625" style="62" customWidth="1"/>
    <col min="7916" max="7916" width="43.85546875" style="62" customWidth="1"/>
    <col min="7917" max="7918" width="16.28515625" style="62" customWidth="1"/>
    <col min="7919" max="7919" width="17.7109375" style="62" customWidth="1"/>
    <col min="7920" max="7920" width="17.5703125" style="62" customWidth="1"/>
    <col min="7921" max="7921" width="16.28515625" style="62" customWidth="1"/>
    <col min="7922" max="7933" width="0" style="62" hidden="1" customWidth="1"/>
    <col min="7934" max="7935" width="9.140625" style="62"/>
    <col min="7936" max="7936" width="13.7109375" style="62" customWidth="1"/>
    <col min="7937" max="8170" width="9.140625" style="62"/>
    <col min="8171" max="8171" width="10.140625" style="62" customWidth="1"/>
    <col min="8172" max="8172" width="43.85546875" style="62" customWidth="1"/>
    <col min="8173" max="8174" width="16.28515625" style="62" customWidth="1"/>
    <col min="8175" max="8175" width="17.7109375" style="62" customWidth="1"/>
    <col min="8176" max="8176" width="17.5703125" style="62" customWidth="1"/>
    <col min="8177" max="8177" width="16.28515625" style="62" customWidth="1"/>
    <col min="8178" max="8189" width="0" style="62" hidden="1" customWidth="1"/>
    <col min="8190" max="8191" width="9.140625" style="62"/>
    <col min="8192" max="8192" width="13.7109375" style="62" customWidth="1"/>
    <col min="8193" max="8426" width="9.140625" style="62"/>
    <col min="8427" max="8427" width="10.140625" style="62" customWidth="1"/>
    <col min="8428" max="8428" width="43.85546875" style="62" customWidth="1"/>
    <col min="8429" max="8430" width="16.28515625" style="62" customWidth="1"/>
    <col min="8431" max="8431" width="17.7109375" style="62" customWidth="1"/>
    <col min="8432" max="8432" width="17.5703125" style="62" customWidth="1"/>
    <col min="8433" max="8433" width="16.28515625" style="62" customWidth="1"/>
    <col min="8434" max="8445" width="0" style="62" hidden="1" customWidth="1"/>
    <col min="8446" max="8447" width="9.140625" style="62"/>
    <col min="8448" max="8448" width="13.7109375" style="62" customWidth="1"/>
    <col min="8449" max="8682" width="9.140625" style="62"/>
    <col min="8683" max="8683" width="10.140625" style="62" customWidth="1"/>
    <col min="8684" max="8684" width="43.85546875" style="62" customWidth="1"/>
    <col min="8685" max="8686" width="16.28515625" style="62" customWidth="1"/>
    <col min="8687" max="8687" width="17.7109375" style="62" customWidth="1"/>
    <col min="8688" max="8688" width="17.5703125" style="62" customWidth="1"/>
    <col min="8689" max="8689" width="16.28515625" style="62" customWidth="1"/>
    <col min="8690" max="8701" width="0" style="62" hidden="1" customWidth="1"/>
    <col min="8702" max="8703" width="9.140625" style="62"/>
    <col min="8704" max="8704" width="13.7109375" style="62" customWidth="1"/>
    <col min="8705" max="8938" width="9.140625" style="62"/>
    <col min="8939" max="8939" width="10.140625" style="62" customWidth="1"/>
    <col min="8940" max="8940" width="43.85546875" style="62" customWidth="1"/>
    <col min="8941" max="8942" width="16.28515625" style="62" customWidth="1"/>
    <col min="8943" max="8943" width="17.7109375" style="62" customWidth="1"/>
    <col min="8944" max="8944" width="17.5703125" style="62" customWidth="1"/>
    <col min="8945" max="8945" width="16.28515625" style="62" customWidth="1"/>
    <col min="8946" max="8957" width="0" style="62" hidden="1" customWidth="1"/>
    <col min="8958" max="8959" width="9.140625" style="62"/>
    <col min="8960" max="8960" width="13.7109375" style="62" customWidth="1"/>
    <col min="8961" max="9194" width="9.140625" style="62"/>
    <col min="9195" max="9195" width="10.140625" style="62" customWidth="1"/>
    <col min="9196" max="9196" width="43.85546875" style="62" customWidth="1"/>
    <col min="9197" max="9198" width="16.28515625" style="62" customWidth="1"/>
    <col min="9199" max="9199" width="17.7109375" style="62" customWidth="1"/>
    <col min="9200" max="9200" width="17.5703125" style="62" customWidth="1"/>
    <col min="9201" max="9201" width="16.28515625" style="62" customWidth="1"/>
    <col min="9202" max="9213" width="0" style="62" hidden="1" customWidth="1"/>
    <col min="9214" max="9215" width="9.140625" style="62"/>
    <col min="9216" max="9216" width="13.7109375" style="62" customWidth="1"/>
    <col min="9217" max="9450" width="9.140625" style="62"/>
    <col min="9451" max="9451" width="10.140625" style="62" customWidth="1"/>
    <col min="9452" max="9452" width="43.85546875" style="62" customWidth="1"/>
    <col min="9453" max="9454" width="16.28515625" style="62" customWidth="1"/>
    <col min="9455" max="9455" width="17.7109375" style="62" customWidth="1"/>
    <col min="9456" max="9456" width="17.5703125" style="62" customWidth="1"/>
    <col min="9457" max="9457" width="16.28515625" style="62" customWidth="1"/>
    <col min="9458" max="9469" width="0" style="62" hidden="1" customWidth="1"/>
    <col min="9470" max="9471" width="9.140625" style="62"/>
    <col min="9472" max="9472" width="13.7109375" style="62" customWidth="1"/>
    <col min="9473" max="9706" width="9.140625" style="62"/>
    <col min="9707" max="9707" width="10.140625" style="62" customWidth="1"/>
    <col min="9708" max="9708" width="43.85546875" style="62" customWidth="1"/>
    <col min="9709" max="9710" width="16.28515625" style="62" customWidth="1"/>
    <col min="9711" max="9711" width="17.7109375" style="62" customWidth="1"/>
    <col min="9712" max="9712" width="17.5703125" style="62" customWidth="1"/>
    <col min="9713" max="9713" width="16.28515625" style="62" customWidth="1"/>
    <col min="9714" max="9725" width="0" style="62" hidden="1" customWidth="1"/>
    <col min="9726" max="9727" width="9.140625" style="62"/>
    <col min="9728" max="9728" width="13.7109375" style="62" customWidth="1"/>
    <col min="9729" max="9962" width="9.140625" style="62"/>
    <col min="9963" max="9963" width="10.140625" style="62" customWidth="1"/>
    <col min="9964" max="9964" width="43.85546875" style="62" customWidth="1"/>
    <col min="9965" max="9966" width="16.28515625" style="62" customWidth="1"/>
    <col min="9967" max="9967" width="17.7109375" style="62" customWidth="1"/>
    <col min="9968" max="9968" width="17.5703125" style="62" customWidth="1"/>
    <col min="9969" max="9969" width="16.28515625" style="62" customWidth="1"/>
    <col min="9970" max="9981" width="0" style="62" hidden="1" customWidth="1"/>
    <col min="9982" max="9983" width="9.140625" style="62"/>
    <col min="9984" max="9984" width="13.7109375" style="62" customWidth="1"/>
    <col min="9985" max="10218" width="9.140625" style="62"/>
    <col min="10219" max="10219" width="10.140625" style="62" customWidth="1"/>
    <col min="10220" max="10220" width="43.85546875" style="62" customWidth="1"/>
    <col min="10221" max="10222" width="16.28515625" style="62" customWidth="1"/>
    <col min="10223" max="10223" width="17.7109375" style="62" customWidth="1"/>
    <col min="10224" max="10224" width="17.5703125" style="62" customWidth="1"/>
    <col min="10225" max="10225" width="16.28515625" style="62" customWidth="1"/>
    <col min="10226" max="10237" width="0" style="62" hidden="1" customWidth="1"/>
    <col min="10238" max="10239" width="9.140625" style="62"/>
    <col min="10240" max="10240" width="13.7109375" style="62" customWidth="1"/>
    <col min="10241" max="10474" width="9.140625" style="62"/>
    <col min="10475" max="10475" width="10.140625" style="62" customWidth="1"/>
    <col min="10476" max="10476" width="43.85546875" style="62" customWidth="1"/>
    <col min="10477" max="10478" width="16.28515625" style="62" customWidth="1"/>
    <col min="10479" max="10479" width="17.7109375" style="62" customWidth="1"/>
    <col min="10480" max="10480" width="17.5703125" style="62" customWidth="1"/>
    <col min="10481" max="10481" width="16.28515625" style="62" customWidth="1"/>
    <col min="10482" max="10493" width="0" style="62" hidden="1" customWidth="1"/>
    <col min="10494" max="10495" width="9.140625" style="62"/>
    <col min="10496" max="10496" width="13.7109375" style="62" customWidth="1"/>
    <col min="10497" max="10730" width="9.140625" style="62"/>
    <col min="10731" max="10731" width="10.140625" style="62" customWidth="1"/>
    <col min="10732" max="10732" width="43.85546875" style="62" customWidth="1"/>
    <col min="10733" max="10734" width="16.28515625" style="62" customWidth="1"/>
    <col min="10735" max="10735" width="17.7109375" style="62" customWidth="1"/>
    <col min="10736" max="10736" width="17.5703125" style="62" customWidth="1"/>
    <col min="10737" max="10737" width="16.28515625" style="62" customWidth="1"/>
    <col min="10738" max="10749" width="0" style="62" hidden="1" customWidth="1"/>
    <col min="10750" max="10751" width="9.140625" style="62"/>
    <col min="10752" max="10752" width="13.7109375" style="62" customWidth="1"/>
    <col min="10753" max="10986" width="9.140625" style="62"/>
    <col min="10987" max="10987" width="10.140625" style="62" customWidth="1"/>
    <col min="10988" max="10988" width="43.85546875" style="62" customWidth="1"/>
    <col min="10989" max="10990" width="16.28515625" style="62" customWidth="1"/>
    <col min="10991" max="10991" width="17.7109375" style="62" customWidth="1"/>
    <col min="10992" max="10992" width="17.5703125" style="62" customWidth="1"/>
    <col min="10993" max="10993" width="16.28515625" style="62" customWidth="1"/>
    <col min="10994" max="11005" width="0" style="62" hidden="1" customWidth="1"/>
    <col min="11006" max="11007" width="9.140625" style="62"/>
    <col min="11008" max="11008" width="13.7109375" style="62" customWidth="1"/>
    <col min="11009" max="11242" width="9.140625" style="62"/>
    <col min="11243" max="11243" width="10.140625" style="62" customWidth="1"/>
    <col min="11244" max="11244" width="43.85546875" style="62" customWidth="1"/>
    <col min="11245" max="11246" width="16.28515625" style="62" customWidth="1"/>
    <col min="11247" max="11247" width="17.7109375" style="62" customWidth="1"/>
    <col min="11248" max="11248" width="17.5703125" style="62" customWidth="1"/>
    <col min="11249" max="11249" width="16.28515625" style="62" customWidth="1"/>
    <col min="11250" max="11261" width="0" style="62" hidden="1" customWidth="1"/>
    <col min="11262" max="11263" width="9.140625" style="62"/>
    <col min="11264" max="11264" width="13.7109375" style="62" customWidth="1"/>
    <col min="11265" max="11498" width="9.140625" style="62"/>
    <col min="11499" max="11499" width="10.140625" style="62" customWidth="1"/>
    <col min="11500" max="11500" width="43.85546875" style="62" customWidth="1"/>
    <col min="11501" max="11502" width="16.28515625" style="62" customWidth="1"/>
    <col min="11503" max="11503" width="17.7109375" style="62" customWidth="1"/>
    <col min="11504" max="11504" width="17.5703125" style="62" customWidth="1"/>
    <col min="11505" max="11505" width="16.28515625" style="62" customWidth="1"/>
    <col min="11506" max="11517" width="0" style="62" hidden="1" customWidth="1"/>
    <col min="11518" max="11519" width="9.140625" style="62"/>
    <col min="11520" max="11520" width="13.7109375" style="62" customWidth="1"/>
    <col min="11521" max="11754" width="9.140625" style="62"/>
    <col min="11755" max="11755" width="10.140625" style="62" customWidth="1"/>
    <col min="11756" max="11756" width="43.85546875" style="62" customWidth="1"/>
    <col min="11757" max="11758" width="16.28515625" style="62" customWidth="1"/>
    <col min="11759" max="11759" width="17.7109375" style="62" customWidth="1"/>
    <col min="11760" max="11760" width="17.5703125" style="62" customWidth="1"/>
    <col min="11761" max="11761" width="16.28515625" style="62" customWidth="1"/>
    <col min="11762" max="11773" width="0" style="62" hidden="1" customWidth="1"/>
    <col min="11774" max="11775" width="9.140625" style="62"/>
    <col min="11776" max="11776" width="13.7109375" style="62" customWidth="1"/>
    <col min="11777" max="12010" width="9.140625" style="62"/>
    <col min="12011" max="12011" width="10.140625" style="62" customWidth="1"/>
    <col min="12012" max="12012" width="43.85546875" style="62" customWidth="1"/>
    <col min="12013" max="12014" width="16.28515625" style="62" customWidth="1"/>
    <col min="12015" max="12015" width="17.7109375" style="62" customWidth="1"/>
    <col min="12016" max="12016" width="17.5703125" style="62" customWidth="1"/>
    <col min="12017" max="12017" width="16.28515625" style="62" customWidth="1"/>
    <col min="12018" max="12029" width="0" style="62" hidden="1" customWidth="1"/>
    <col min="12030" max="12031" width="9.140625" style="62"/>
    <col min="12032" max="12032" width="13.7109375" style="62" customWidth="1"/>
    <col min="12033" max="12266" width="9.140625" style="62"/>
    <col min="12267" max="12267" width="10.140625" style="62" customWidth="1"/>
    <col min="12268" max="12268" width="43.85546875" style="62" customWidth="1"/>
    <col min="12269" max="12270" width="16.28515625" style="62" customWidth="1"/>
    <col min="12271" max="12271" width="17.7109375" style="62" customWidth="1"/>
    <col min="12272" max="12272" width="17.5703125" style="62" customWidth="1"/>
    <col min="12273" max="12273" width="16.28515625" style="62" customWidth="1"/>
    <col min="12274" max="12285" width="0" style="62" hidden="1" customWidth="1"/>
    <col min="12286" max="12287" width="9.140625" style="62"/>
    <col min="12288" max="12288" width="13.7109375" style="62" customWidth="1"/>
    <col min="12289" max="12522" width="9.140625" style="62"/>
    <col min="12523" max="12523" width="10.140625" style="62" customWidth="1"/>
    <col min="12524" max="12524" width="43.85546875" style="62" customWidth="1"/>
    <col min="12525" max="12526" width="16.28515625" style="62" customWidth="1"/>
    <col min="12527" max="12527" width="17.7109375" style="62" customWidth="1"/>
    <col min="12528" max="12528" width="17.5703125" style="62" customWidth="1"/>
    <col min="12529" max="12529" width="16.28515625" style="62" customWidth="1"/>
    <col min="12530" max="12541" width="0" style="62" hidden="1" customWidth="1"/>
    <col min="12542" max="12543" width="9.140625" style="62"/>
    <col min="12544" max="12544" width="13.7109375" style="62" customWidth="1"/>
    <col min="12545" max="12778" width="9.140625" style="62"/>
    <col min="12779" max="12779" width="10.140625" style="62" customWidth="1"/>
    <col min="12780" max="12780" width="43.85546875" style="62" customWidth="1"/>
    <col min="12781" max="12782" width="16.28515625" style="62" customWidth="1"/>
    <col min="12783" max="12783" width="17.7109375" style="62" customWidth="1"/>
    <col min="12784" max="12784" width="17.5703125" style="62" customWidth="1"/>
    <col min="12785" max="12785" width="16.28515625" style="62" customWidth="1"/>
    <col min="12786" max="12797" width="0" style="62" hidden="1" customWidth="1"/>
    <col min="12798" max="12799" width="9.140625" style="62"/>
    <col min="12800" max="12800" width="13.7109375" style="62" customWidth="1"/>
    <col min="12801" max="13034" width="9.140625" style="62"/>
    <col min="13035" max="13035" width="10.140625" style="62" customWidth="1"/>
    <col min="13036" max="13036" width="43.85546875" style="62" customWidth="1"/>
    <col min="13037" max="13038" width="16.28515625" style="62" customWidth="1"/>
    <col min="13039" max="13039" width="17.7109375" style="62" customWidth="1"/>
    <col min="13040" max="13040" width="17.5703125" style="62" customWidth="1"/>
    <col min="13041" max="13041" width="16.28515625" style="62" customWidth="1"/>
    <col min="13042" max="13053" width="0" style="62" hidden="1" customWidth="1"/>
    <col min="13054" max="13055" width="9.140625" style="62"/>
    <col min="13056" max="13056" width="13.7109375" style="62" customWidth="1"/>
    <col min="13057" max="13290" width="9.140625" style="62"/>
    <col min="13291" max="13291" width="10.140625" style="62" customWidth="1"/>
    <col min="13292" max="13292" width="43.85546875" style="62" customWidth="1"/>
    <col min="13293" max="13294" width="16.28515625" style="62" customWidth="1"/>
    <col min="13295" max="13295" width="17.7109375" style="62" customWidth="1"/>
    <col min="13296" max="13296" width="17.5703125" style="62" customWidth="1"/>
    <col min="13297" max="13297" width="16.28515625" style="62" customWidth="1"/>
    <col min="13298" max="13309" width="0" style="62" hidden="1" customWidth="1"/>
    <col min="13310" max="13311" width="9.140625" style="62"/>
    <col min="13312" max="13312" width="13.7109375" style="62" customWidth="1"/>
    <col min="13313" max="13546" width="9.140625" style="62"/>
    <col min="13547" max="13547" width="10.140625" style="62" customWidth="1"/>
    <col min="13548" max="13548" width="43.85546875" style="62" customWidth="1"/>
    <col min="13549" max="13550" width="16.28515625" style="62" customWidth="1"/>
    <col min="13551" max="13551" width="17.7109375" style="62" customWidth="1"/>
    <col min="13552" max="13552" width="17.5703125" style="62" customWidth="1"/>
    <col min="13553" max="13553" width="16.28515625" style="62" customWidth="1"/>
    <col min="13554" max="13565" width="0" style="62" hidden="1" customWidth="1"/>
    <col min="13566" max="13567" width="9.140625" style="62"/>
    <col min="13568" max="13568" width="13.7109375" style="62" customWidth="1"/>
    <col min="13569" max="13802" width="9.140625" style="62"/>
    <col min="13803" max="13803" width="10.140625" style="62" customWidth="1"/>
    <col min="13804" max="13804" width="43.85546875" style="62" customWidth="1"/>
    <col min="13805" max="13806" width="16.28515625" style="62" customWidth="1"/>
    <col min="13807" max="13807" width="17.7109375" style="62" customWidth="1"/>
    <col min="13808" max="13808" width="17.5703125" style="62" customWidth="1"/>
    <col min="13809" max="13809" width="16.28515625" style="62" customWidth="1"/>
    <col min="13810" max="13821" width="0" style="62" hidden="1" customWidth="1"/>
    <col min="13822" max="13823" width="9.140625" style="62"/>
    <col min="13824" max="13824" width="13.7109375" style="62" customWidth="1"/>
    <col min="13825" max="14058" width="9.140625" style="62"/>
    <col min="14059" max="14059" width="10.140625" style="62" customWidth="1"/>
    <col min="14060" max="14060" width="43.85546875" style="62" customWidth="1"/>
    <col min="14061" max="14062" width="16.28515625" style="62" customWidth="1"/>
    <col min="14063" max="14063" width="17.7109375" style="62" customWidth="1"/>
    <col min="14064" max="14064" width="17.5703125" style="62" customWidth="1"/>
    <col min="14065" max="14065" width="16.28515625" style="62" customWidth="1"/>
    <col min="14066" max="14077" width="0" style="62" hidden="1" customWidth="1"/>
    <col min="14078" max="14079" width="9.140625" style="62"/>
    <col min="14080" max="14080" width="13.7109375" style="62" customWidth="1"/>
    <col min="14081" max="14314" width="9.140625" style="62"/>
    <col min="14315" max="14315" width="10.140625" style="62" customWidth="1"/>
    <col min="14316" max="14316" width="43.85546875" style="62" customWidth="1"/>
    <col min="14317" max="14318" width="16.28515625" style="62" customWidth="1"/>
    <col min="14319" max="14319" width="17.7109375" style="62" customWidth="1"/>
    <col min="14320" max="14320" width="17.5703125" style="62" customWidth="1"/>
    <col min="14321" max="14321" width="16.28515625" style="62" customWidth="1"/>
    <col min="14322" max="14333" width="0" style="62" hidden="1" customWidth="1"/>
    <col min="14334" max="14335" width="9.140625" style="62"/>
    <col min="14336" max="14336" width="13.7109375" style="62" customWidth="1"/>
    <col min="14337" max="14570" width="9.140625" style="62"/>
    <col min="14571" max="14571" width="10.140625" style="62" customWidth="1"/>
    <col min="14572" max="14572" width="43.85546875" style="62" customWidth="1"/>
    <col min="14573" max="14574" width="16.28515625" style="62" customWidth="1"/>
    <col min="14575" max="14575" width="17.7109375" style="62" customWidth="1"/>
    <col min="14576" max="14576" width="17.5703125" style="62" customWidth="1"/>
    <col min="14577" max="14577" width="16.28515625" style="62" customWidth="1"/>
    <col min="14578" max="14589" width="0" style="62" hidden="1" customWidth="1"/>
    <col min="14590" max="14591" width="9.140625" style="62"/>
    <col min="14592" max="14592" width="13.7109375" style="62" customWidth="1"/>
    <col min="14593" max="14826" width="9.140625" style="62"/>
    <col min="14827" max="14827" width="10.140625" style="62" customWidth="1"/>
    <col min="14828" max="14828" width="43.85546875" style="62" customWidth="1"/>
    <col min="14829" max="14830" width="16.28515625" style="62" customWidth="1"/>
    <col min="14831" max="14831" width="17.7109375" style="62" customWidth="1"/>
    <col min="14832" max="14832" width="17.5703125" style="62" customWidth="1"/>
    <col min="14833" max="14833" width="16.28515625" style="62" customWidth="1"/>
    <col min="14834" max="14845" width="0" style="62" hidden="1" customWidth="1"/>
    <col min="14846" max="14847" width="9.140625" style="62"/>
    <col min="14848" max="14848" width="13.7109375" style="62" customWidth="1"/>
    <col min="14849" max="15082" width="9.140625" style="62"/>
    <col min="15083" max="15083" width="10.140625" style="62" customWidth="1"/>
    <col min="15084" max="15084" width="43.85546875" style="62" customWidth="1"/>
    <col min="15085" max="15086" width="16.28515625" style="62" customWidth="1"/>
    <col min="15087" max="15087" width="17.7109375" style="62" customWidth="1"/>
    <col min="15088" max="15088" width="17.5703125" style="62" customWidth="1"/>
    <col min="15089" max="15089" width="16.28515625" style="62" customWidth="1"/>
    <col min="15090" max="15101" width="0" style="62" hidden="1" customWidth="1"/>
    <col min="15102" max="15103" width="9.140625" style="62"/>
    <col min="15104" max="15104" width="13.7109375" style="62" customWidth="1"/>
    <col min="15105" max="15338" width="9.140625" style="62"/>
    <col min="15339" max="15339" width="10.140625" style="62" customWidth="1"/>
    <col min="15340" max="15340" width="43.85546875" style="62" customWidth="1"/>
    <col min="15341" max="15342" width="16.28515625" style="62" customWidth="1"/>
    <col min="15343" max="15343" width="17.7109375" style="62" customWidth="1"/>
    <col min="15344" max="15344" width="17.5703125" style="62" customWidth="1"/>
    <col min="15345" max="15345" width="16.28515625" style="62" customWidth="1"/>
    <col min="15346" max="15357" width="0" style="62" hidden="1" customWidth="1"/>
    <col min="15358" max="15359" width="9.140625" style="62"/>
    <col min="15360" max="15360" width="13.7109375" style="62" customWidth="1"/>
    <col min="15361" max="15594" width="9.140625" style="62"/>
    <col min="15595" max="15595" width="10.140625" style="62" customWidth="1"/>
    <col min="15596" max="15596" width="43.85546875" style="62" customWidth="1"/>
    <col min="15597" max="15598" width="16.28515625" style="62" customWidth="1"/>
    <col min="15599" max="15599" width="17.7109375" style="62" customWidth="1"/>
    <col min="15600" max="15600" width="17.5703125" style="62" customWidth="1"/>
    <col min="15601" max="15601" width="16.28515625" style="62" customWidth="1"/>
    <col min="15602" max="15613" width="0" style="62" hidden="1" customWidth="1"/>
    <col min="15614" max="15615" width="9.140625" style="62"/>
    <col min="15616" max="15616" width="13.7109375" style="62" customWidth="1"/>
    <col min="15617" max="15850" width="9.140625" style="62"/>
    <col min="15851" max="15851" width="10.140625" style="62" customWidth="1"/>
    <col min="15852" max="15852" width="43.85546875" style="62" customWidth="1"/>
    <col min="15853" max="15854" width="16.28515625" style="62" customWidth="1"/>
    <col min="15855" max="15855" width="17.7109375" style="62" customWidth="1"/>
    <col min="15856" max="15856" width="17.5703125" style="62" customWidth="1"/>
    <col min="15857" max="15857" width="16.28515625" style="62" customWidth="1"/>
    <col min="15858" max="15869" width="0" style="62" hidden="1" customWidth="1"/>
    <col min="15870" max="15871" width="9.140625" style="62"/>
    <col min="15872" max="15872" width="13.7109375" style="62" customWidth="1"/>
    <col min="15873" max="16106" width="9.140625" style="62"/>
    <col min="16107" max="16107" width="10.140625" style="62" customWidth="1"/>
    <col min="16108" max="16108" width="43.85546875" style="62" customWidth="1"/>
    <col min="16109" max="16110" width="16.28515625" style="62" customWidth="1"/>
    <col min="16111" max="16111" width="17.7109375" style="62" customWidth="1"/>
    <col min="16112" max="16112" width="17.5703125" style="62" customWidth="1"/>
    <col min="16113" max="16113" width="16.28515625" style="62" customWidth="1"/>
    <col min="16114" max="16125" width="0" style="62" hidden="1" customWidth="1"/>
    <col min="16126" max="16127" width="9.140625" style="62"/>
    <col min="16128" max="16128" width="13.7109375" style="62" customWidth="1"/>
    <col min="16129" max="16384" width="9.140625" style="62"/>
  </cols>
  <sheetData>
    <row r="1" spans="2:7" s="35" customFormat="1" ht="12.75" x14ac:dyDescent="0.2">
      <c r="F1" s="35" t="s">
        <v>68</v>
      </c>
    </row>
    <row r="2" spans="2:7" s="35" customFormat="1" ht="12.75" x14ac:dyDescent="0.2">
      <c r="F2" s="35" t="s">
        <v>69</v>
      </c>
    </row>
    <row r="3" spans="2:7" s="35" customFormat="1" ht="12.75" x14ac:dyDescent="0.2">
      <c r="F3" s="35" t="s">
        <v>70</v>
      </c>
    </row>
    <row r="4" spans="2:7" s="35" customFormat="1" ht="12.75" x14ac:dyDescent="0.2">
      <c r="F4" s="35" t="s">
        <v>71</v>
      </c>
    </row>
    <row r="5" spans="2:7" s="35" customFormat="1" ht="12.75" x14ac:dyDescent="0.2">
      <c r="F5" s="35" t="s">
        <v>72</v>
      </c>
    </row>
    <row r="6" spans="2:7" s="35" customFormat="1" ht="12" customHeight="1" x14ac:dyDescent="0.2"/>
    <row r="7" spans="2:7" s="35" customFormat="1" ht="12.75" hidden="1" x14ac:dyDescent="0.2"/>
    <row r="8" spans="2:7" s="35" customFormat="1" ht="12.75" hidden="1" x14ac:dyDescent="0.2"/>
    <row r="9" spans="2:7" s="35" customFormat="1" ht="18.75" x14ac:dyDescent="0.2">
      <c r="B9" s="56" t="s">
        <v>73</v>
      </c>
    </row>
    <row r="10" spans="2:7" s="35" customFormat="1" ht="18.75" x14ac:dyDescent="0.2">
      <c r="B10" s="86" t="s">
        <v>74</v>
      </c>
      <c r="C10" s="86"/>
      <c r="D10" s="86"/>
      <c r="E10" s="86"/>
      <c r="F10" s="86"/>
      <c r="G10" s="86"/>
    </row>
    <row r="11" spans="2:7" s="35" customFormat="1" ht="18.75" x14ac:dyDescent="0.2">
      <c r="B11" s="86" t="s">
        <v>75</v>
      </c>
      <c r="C11" s="86"/>
      <c r="D11" s="86"/>
      <c r="E11" s="86"/>
      <c r="F11" s="86"/>
      <c r="G11" s="86"/>
    </row>
    <row r="12" spans="2:7" s="35" customFormat="1" ht="18.75" x14ac:dyDescent="0.2">
      <c r="B12" s="86" t="s">
        <v>76</v>
      </c>
      <c r="C12" s="86"/>
      <c r="D12" s="86"/>
      <c r="E12" s="86"/>
      <c r="F12" s="86"/>
      <c r="G12" s="86"/>
    </row>
    <row r="13" spans="2:7" s="35" customFormat="1" ht="18.75" x14ac:dyDescent="0.2">
      <c r="B13" s="86" t="s">
        <v>166</v>
      </c>
      <c r="C13" s="86"/>
      <c r="D13" s="86"/>
      <c r="E13" s="86"/>
      <c r="F13" s="86"/>
      <c r="G13" s="86"/>
    </row>
    <row r="14" spans="2:7" s="35" customFormat="1" ht="18.75" x14ac:dyDescent="0.2">
      <c r="B14" s="86" t="s">
        <v>167</v>
      </c>
      <c r="C14" s="86"/>
      <c r="D14" s="86"/>
      <c r="E14" s="86"/>
      <c r="F14" s="86"/>
      <c r="G14" s="86"/>
    </row>
    <row r="15" spans="2:7" s="35" customFormat="1" ht="12.75" x14ac:dyDescent="0.2"/>
    <row r="16" spans="2:7" s="35" customFormat="1" ht="12.75" x14ac:dyDescent="0.2">
      <c r="B16" s="35" t="s">
        <v>77</v>
      </c>
    </row>
    <row r="17" spans="1:7" s="35" customFormat="1" ht="12.75" hidden="1" x14ac:dyDescent="0.2">
      <c r="B17" s="35" t="s">
        <v>130</v>
      </c>
    </row>
    <row r="18" spans="1:7" s="35" customFormat="1" ht="12.75" hidden="1" x14ac:dyDescent="0.2">
      <c r="B18" s="35" t="s">
        <v>131</v>
      </c>
    </row>
    <row r="19" spans="1:7" s="35" customFormat="1" ht="12.75" hidden="1" x14ac:dyDescent="0.2">
      <c r="B19" s="35" t="s">
        <v>132</v>
      </c>
    </row>
    <row r="20" spans="1:7" s="35" customFormat="1" ht="12.75" x14ac:dyDescent="0.2"/>
    <row r="21" spans="1:7" s="35" customFormat="1" ht="114.75" x14ac:dyDescent="0.2">
      <c r="A21" s="57" t="s">
        <v>78</v>
      </c>
      <c r="B21" s="57" t="s">
        <v>168</v>
      </c>
      <c r="C21" s="57" t="s">
        <v>79</v>
      </c>
      <c r="D21" s="57" t="s">
        <v>80</v>
      </c>
      <c r="E21" s="57" t="s">
        <v>144</v>
      </c>
      <c r="F21" s="57" t="s">
        <v>169</v>
      </c>
      <c r="G21" s="57" t="s">
        <v>170</v>
      </c>
    </row>
    <row r="22" spans="1:7" s="35" customFormat="1" ht="12.75" x14ac:dyDescent="0.2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</row>
    <row r="23" spans="1:7" s="35" customFormat="1" ht="12.75" x14ac:dyDescent="0.2">
      <c r="A23" s="28" t="s">
        <v>7</v>
      </c>
      <c r="B23" s="57" t="s">
        <v>81</v>
      </c>
      <c r="C23" s="27" t="s">
        <v>57</v>
      </c>
      <c r="D23" s="27" t="s">
        <v>57</v>
      </c>
      <c r="E23" s="27" t="s">
        <v>57</v>
      </c>
      <c r="F23" s="27" t="s">
        <v>57</v>
      </c>
      <c r="G23" s="27" t="s">
        <v>57</v>
      </c>
    </row>
    <row r="24" spans="1:7" s="35" customFormat="1" ht="25.5" x14ac:dyDescent="0.2">
      <c r="A24" s="28" t="s">
        <v>82</v>
      </c>
      <c r="B24" s="57" t="s">
        <v>83</v>
      </c>
      <c r="C24" s="27" t="s">
        <v>57</v>
      </c>
      <c r="D24" s="27" t="s">
        <v>57</v>
      </c>
      <c r="E24" s="27" t="s">
        <v>57</v>
      </c>
      <c r="F24" s="27" t="s">
        <v>57</v>
      </c>
      <c r="G24" s="27" t="s">
        <v>57</v>
      </c>
    </row>
    <row r="25" spans="1:7" s="35" customFormat="1" ht="25.5" x14ac:dyDescent="0.2">
      <c r="A25" s="28" t="s">
        <v>84</v>
      </c>
      <c r="B25" s="57" t="s">
        <v>85</v>
      </c>
      <c r="C25" s="27" t="s">
        <v>57</v>
      </c>
      <c r="D25" s="27" t="s">
        <v>57</v>
      </c>
      <c r="E25" s="27" t="s">
        <v>57</v>
      </c>
      <c r="F25" s="27" t="s">
        <v>57</v>
      </c>
      <c r="G25" s="27" t="s">
        <v>57</v>
      </c>
    </row>
    <row r="26" spans="1:7" s="35" customFormat="1" ht="25.5" x14ac:dyDescent="0.2">
      <c r="A26" s="28" t="s">
        <v>86</v>
      </c>
      <c r="B26" s="57" t="s">
        <v>87</v>
      </c>
      <c r="C26" s="27" t="s">
        <v>57</v>
      </c>
      <c r="D26" s="27" t="s">
        <v>57</v>
      </c>
      <c r="E26" s="27" t="s">
        <v>57</v>
      </c>
      <c r="F26" s="27" t="s">
        <v>57</v>
      </c>
      <c r="G26" s="27" t="s">
        <v>57</v>
      </c>
    </row>
    <row r="27" spans="1:7" s="35" customFormat="1" ht="89.25" x14ac:dyDescent="0.2">
      <c r="A27" s="28" t="s">
        <v>88</v>
      </c>
      <c r="B27" s="57" t="s">
        <v>89</v>
      </c>
      <c r="C27" s="27" t="s">
        <v>57</v>
      </c>
      <c r="D27" s="27" t="s">
        <v>57</v>
      </c>
      <c r="E27" s="27" t="s">
        <v>57</v>
      </c>
      <c r="F27" s="27" t="s">
        <v>57</v>
      </c>
      <c r="G27" s="27" t="s">
        <v>57</v>
      </c>
    </row>
    <row r="28" spans="1:7" s="35" customFormat="1" ht="25.5" x14ac:dyDescent="0.2">
      <c r="A28" s="28" t="s">
        <v>145</v>
      </c>
      <c r="B28" s="57" t="s">
        <v>146</v>
      </c>
      <c r="C28" s="27" t="s">
        <v>57</v>
      </c>
      <c r="D28" s="27" t="s">
        <v>57</v>
      </c>
      <c r="E28" s="27" t="s">
        <v>57</v>
      </c>
      <c r="F28" s="27" t="s">
        <v>57</v>
      </c>
      <c r="G28" s="27" t="s">
        <v>57</v>
      </c>
    </row>
    <row r="29" spans="1:7" s="35" customFormat="1" ht="44.25" customHeight="1" x14ac:dyDescent="0.2">
      <c r="A29" s="28" t="s">
        <v>147</v>
      </c>
      <c r="B29" s="57" t="s">
        <v>148</v>
      </c>
      <c r="C29" s="27" t="s">
        <v>57</v>
      </c>
      <c r="D29" s="27" t="s">
        <v>57</v>
      </c>
      <c r="E29" s="27" t="s">
        <v>57</v>
      </c>
      <c r="F29" s="27" t="s">
        <v>57</v>
      </c>
      <c r="G29" s="27" t="s">
        <v>57</v>
      </c>
    </row>
    <row r="30" spans="1:7" s="35" customFormat="1" ht="12.75" x14ac:dyDescent="0.2">
      <c r="A30" s="28" t="s">
        <v>8</v>
      </c>
      <c r="B30" s="57" t="s">
        <v>91</v>
      </c>
      <c r="C30" s="27"/>
      <c r="D30" s="27" t="s">
        <v>57</v>
      </c>
      <c r="E30" s="27" t="s">
        <v>57</v>
      </c>
      <c r="F30" s="27" t="s">
        <v>57</v>
      </c>
      <c r="G30" s="58">
        <f>G36+G37+G38+G39+G40+G41+G43+G42+G44+G45+G46+G47+G48+G49+G50+G51</f>
        <v>13151.844850000003</v>
      </c>
    </row>
    <row r="31" spans="1:7" s="35" customFormat="1" ht="63.75" x14ac:dyDescent="0.2">
      <c r="A31" s="28" t="s">
        <v>92</v>
      </c>
      <c r="B31" s="57" t="s">
        <v>171</v>
      </c>
      <c r="C31" s="27" t="s">
        <v>57</v>
      </c>
      <c r="D31" s="27" t="s">
        <v>57</v>
      </c>
      <c r="E31" s="27" t="s">
        <v>57</v>
      </c>
      <c r="F31" s="27" t="s">
        <v>57</v>
      </c>
      <c r="G31" s="27" t="s">
        <v>57</v>
      </c>
    </row>
    <row r="32" spans="1:7" s="35" customFormat="1" ht="12.75" x14ac:dyDescent="0.2">
      <c r="A32" s="28" t="s">
        <v>138</v>
      </c>
      <c r="B32" s="57" t="s">
        <v>93</v>
      </c>
      <c r="C32" s="27"/>
      <c r="D32" s="27" t="s">
        <v>57</v>
      </c>
      <c r="E32" s="27" t="s">
        <v>57</v>
      </c>
      <c r="F32" s="27" t="s">
        <v>57</v>
      </c>
      <c r="G32" s="27" t="s">
        <v>57</v>
      </c>
    </row>
    <row r="33" spans="1:7" s="35" customFormat="1" ht="25.5" x14ac:dyDescent="0.2">
      <c r="A33" s="28" t="s">
        <v>94</v>
      </c>
      <c r="B33" s="57" t="s">
        <v>95</v>
      </c>
      <c r="C33" s="27" t="s">
        <v>57</v>
      </c>
      <c r="D33" s="27" t="s">
        <v>57</v>
      </c>
      <c r="E33" s="27" t="s">
        <v>57</v>
      </c>
      <c r="F33" s="27" t="s">
        <v>57</v>
      </c>
      <c r="G33" s="27" t="s">
        <v>57</v>
      </c>
    </row>
    <row r="34" spans="1:7" s="35" customFormat="1" ht="127.5" x14ac:dyDescent="0.2">
      <c r="A34" s="28" t="s">
        <v>96</v>
      </c>
      <c r="B34" s="57" t="s">
        <v>172</v>
      </c>
      <c r="C34" s="59" t="s">
        <v>57</v>
      </c>
      <c r="D34" s="59" t="s">
        <v>57</v>
      </c>
      <c r="E34" s="59" t="s">
        <v>57</v>
      </c>
      <c r="F34" s="59" t="s">
        <v>57</v>
      </c>
      <c r="G34" s="59" t="s">
        <v>57</v>
      </c>
    </row>
    <row r="35" spans="1:7" s="35" customFormat="1" ht="51" x14ac:dyDescent="0.2">
      <c r="A35" s="28" t="s">
        <v>149</v>
      </c>
      <c r="B35" s="57" t="s">
        <v>150</v>
      </c>
      <c r="C35" s="59" t="s">
        <v>57</v>
      </c>
      <c r="D35" s="59" t="s">
        <v>57</v>
      </c>
      <c r="E35" s="59" t="s">
        <v>57</v>
      </c>
      <c r="F35" s="59" t="s">
        <v>57</v>
      </c>
      <c r="G35" s="59" t="s">
        <v>57</v>
      </c>
    </row>
    <row r="36" spans="1:7" s="35" customFormat="1" x14ac:dyDescent="0.25">
      <c r="A36" s="61" t="s">
        <v>173</v>
      </c>
      <c r="B36" s="60" t="s">
        <v>199</v>
      </c>
      <c r="C36" s="27">
        <v>2022</v>
      </c>
      <c r="D36" s="27">
        <v>10</v>
      </c>
      <c r="E36" s="27">
        <v>195</v>
      </c>
      <c r="F36" s="95">
        <v>1200</v>
      </c>
      <c r="G36" s="58">
        <v>1441.1134717003761</v>
      </c>
    </row>
    <row r="37" spans="1:7" s="35" customFormat="1" x14ac:dyDescent="0.25">
      <c r="A37" s="61" t="s">
        <v>173</v>
      </c>
      <c r="B37" s="60" t="s">
        <v>200</v>
      </c>
      <c r="C37" s="27">
        <v>2022</v>
      </c>
      <c r="D37" s="27">
        <v>10</v>
      </c>
      <c r="E37" s="27">
        <v>195</v>
      </c>
      <c r="F37" s="96"/>
      <c r="G37" s="58">
        <v>1441.1134717003761</v>
      </c>
    </row>
    <row r="38" spans="1:7" s="35" customFormat="1" x14ac:dyDescent="0.25">
      <c r="A38" s="61" t="s">
        <v>201</v>
      </c>
      <c r="B38" s="60" t="s">
        <v>199</v>
      </c>
      <c r="C38" s="27">
        <v>2022</v>
      </c>
      <c r="D38" s="27">
        <v>10</v>
      </c>
      <c r="E38" s="27">
        <v>30</v>
      </c>
      <c r="F38" s="96"/>
      <c r="G38" s="58">
        <v>284.67821829962401</v>
      </c>
    </row>
    <row r="39" spans="1:7" s="35" customFormat="1" x14ac:dyDescent="0.25">
      <c r="A39" s="61" t="s">
        <v>201</v>
      </c>
      <c r="B39" s="60" t="s">
        <v>200</v>
      </c>
      <c r="C39" s="27">
        <v>2022</v>
      </c>
      <c r="D39" s="27">
        <v>10</v>
      </c>
      <c r="E39" s="27">
        <v>30</v>
      </c>
      <c r="F39" s="97"/>
      <c r="G39" s="58">
        <v>284.67821829962401</v>
      </c>
    </row>
    <row r="40" spans="1:7" s="35" customFormat="1" x14ac:dyDescent="0.25">
      <c r="A40" s="61" t="s">
        <v>202</v>
      </c>
      <c r="B40" s="60" t="s">
        <v>203</v>
      </c>
      <c r="C40" s="27">
        <v>2022</v>
      </c>
      <c r="D40" s="27">
        <v>10</v>
      </c>
      <c r="E40" s="27">
        <v>908.5</v>
      </c>
      <c r="F40" s="95">
        <v>3353</v>
      </c>
      <c r="G40" s="58">
        <v>2096.3968010989352</v>
      </c>
    </row>
    <row r="41" spans="1:7" s="35" customFormat="1" x14ac:dyDescent="0.25">
      <c r="A41" s="61" t="s">
        <v>202</v>
      </c>
      <c r="B41" s="60" t="s">
        <v>204</v>
      </c>
      <c r="C41" s="27">
        <v>2022</v>
      </c>
      <c r="D41" s="27">
        <v>10</v>
      </c>
      <c r="E41" s="27">
        <v>910.7</v>
      </c>
      <c r="F41" s="96"/>
      <c r="G41" s="58">
        <v>2101.256541098935</v>
      </c>
    </row>
    <row r="42" spans="1:7" s="35" customFormat="1" x14ac:dyDescent="0.25">
      <c r="A42" s="61" t="s">
        <v>205</v>
      </c>
      <c r="B42" s="60" t="s">
        <v>203</v>
      </c>
      <c r="C42" s="27">
        <v>2022</v>
      </c>
      <c r="D42" s="27">
        <v>10</v>
      </c>
      <c r="E42" s="27">
        <v>32</v>
      </c>
      <c r="F42" s="96"/>
      <c r="G42" s="58">
        <v>122.825188901065</v>
      </c>
    </row>
    <row r="43" spans="1:7" s="35" customFormat="1" x14ac:dyDescent="0.25">
      <c r="A43" s="61" t="s">
        <v>205</v>
      </c>
      <c r="B43" s="60" t="s">
        <v>204</v>
      </c>
      <c r="C43" s="27">
        <v>2022</v>
      </c>
      <c r="D43" s="27">
        <v>10</v>
      </c>
      <c r="E43" s="27">
        <v>32</v>
      </c>
      <c r="F43" s="97"/>
      <c r="G43" s="58">
        <v>122.825188901065</v>
      </c>
    </row>
    <row r="44" spans="1:7" s="35" customFormat="1" x14ac:dyDescent="0.25">
      <c r="A44" s="61" t="s">
        <v>202</v>
      </c>
      <c r="B44" s="60" t="s">
        <v>206</v>
      </c>
      <c r="C44" s="27">
        <v>2022</v>
      </c>
      <c r="D44" s="27">
        <v>10</v>
      </c>
      <c r="E44" s="27">
        <v>474</v>
      </c>
      <c r="F44" s="95">
        <v>2176</v>
      </c>
      <c r="G44" s="58">
        <v>942.60162318011999</v>
      </c>
    </row>
    <row r="45" spans="1:7" s="35" customFormat="1" x14ac:dyDescent="0.25">
      <c r="A45" s="61" t="s">
        <v>202</v>
      </c>
      <c r="B45" s="60" t="s">
        <v>207</v>
      </c>
      <c r="C45" s="27">
        <v>2022</v>
      </c>
      <c r="D45" s="27">
        <v>10</v>
      </c>
      <c r="E45" s="27">
        <v>474</v>
      </c>
      <c r="F45" s="96"/>
      <c r="G45" s="58">
        <v>942.60162318011999</v>
      </c>
    </row>
    <row r="46" spans="1:7" s="35" customFormat="1" x14ac:dyDescent="0.25">
      <c r="A46" s="61" t="s">
        <v>205</v>
      </c>
      <c r="B46" s="60" t="s">
        <v>206</v>
      </c>
      <c r="C46" s="27">
        <v>2022</v>
      </c>
      <c r="D46" s="27">
        <v>10</v>
      </c>
      <c r="E46" s="27">
        <v>32</v>
      </c>
      <c r="F46" s="96"/>
      <c r="G46" s="58">
        <v>118.30174681987999</v>
      </c>
    </row>
    <row r="47" spans="1:7" s="35" customFormat="1" x14ac:dyDescent="0.25">
      <c r="A47" s="61" t="s">
        <v>205</v>
      </c>
      <c r="B47" s="60" t="s">
        <v>207</v>
      </c>
      <c r="C47" s="27">
        <v>2022</v>
      </c>
      <c r="D47" s="27">
        <v>10</v>
      </c>
      <c r="E47" s="27">
        <v>32</v>
      </c>
      <c r="F47" s="97"/>
      <c r="G47" s="58">
        <v>118.30174681987999</v>
      </c>
    </row>
    <row r="48" spans="1:7" s="35" customFormat="1" x14ac:dyDescent="0.25">
      <c r="A48" s="61" t="s">
        <v>214</v>
      </c>
      <c r="B48" s="60" t="s">
        <v>215</v>
      </c>
      <c r="C48" s="27">
        <v>2024</v>
      </c>
      <c r="D48" s="27">
        <v>10</v>
      </c>
      <c r="E48" s="27">
        <v>113</v>
      </c>
      <c r="F48" s="95">
        <v>5346</v>
      </c>
      <c r="G48" s="58">
        <v>249.88694000000001</v>
      </c>
    </row>
    <row r="49" spans="1:7" s="35" customFormat="1" x14ac:dyDescent="0.25">
      <c r="A49" s="61" t="s">
        <v>214</v>
      </c>
      <c r="B49" s="60" t="s">
        <v>216</v>
      </c>
      <c r="C49" s="27">
        <v>2024</v>
      </c>
      <c r="D49" s="27">
        <v>10</v>
      </c>
      <c r="E49" s="27">
        <v>113</v>
      </c>
      <c r="F49" s="97"/>
      <c r="G49" s="58">
        <v>249.88694000000001</v>
      </c>
    </row>
    <row r="50" spans="1:7" s="35" customFormat="1" x14ac:dyDescent="0.25">
      <c r="A50" s="61" t="s">
        <v>198</v>
      </c>
      <c r="B50" s="60" t="s">
        <v>217</v>
      </c>
      <c r="C50" s="27">
        <v>2024</v>
      </c>
      <c r="D50" s="27">
        <v>10</v>
      </c>
      <c r="E50" s="27">
        <v>470</v>
      </c>
      <c r="F50" s="95">
        <v>1250</v>
      </c>
      <c r="G50" s="58">
        <v>1317.68857</v>
      </c>
    </row>
    <row r="51" spans="1:7" s="35" customFormat="1" x14ac:dyDescent="0.25">
      <c r="A51" s="61" t="s">
        <v>198</v>
      </c>
      <c r="B51" s="60" t="s">
        <v>218</v>
      </c>
      <c r="C51" s="27">
        <v>2024</v>
      </c>
      <c r="D51" s="27">
        <v>10</v>
      </c>
      <c r="E51" s="27">
        <v>470</v>
      </c>
      <c r="F51" s="97"/>
      <c r="G51" s="58">
        <v>1317.6885600000001</v>
      </c>
    </row>
    <row r="52" spans="1:7" s="35" customFormat="1" ht="12.75" x14ac:dyDescent="0.2">
      <c r="A52" s="28" t="s">
        <v>9</v>
      </c>
      <c r="B52" s="57" t="s">
        <v>97</v>
      </c>
      <c r="C52" s="27" t="s">
        <v>57</v>
      </c>
      <c r="D52" s="27" t="s">
        <v>57</v>
      </c>
      <c r="E52" s="27" t="s">
        <v>57</v>
      </c>
      <c r="F52" s="27" t="s">
        <v>57</v>
      </c>
      <c r="G52" s="27" t="s">
        <v>57</v>
      </c>
    </row>
    <row r="53" spans="1:7" s="35" customFormat="1" ht="179.25" customHeight="1" x14ac:dyDescent="0.2">
      <c r="A53" s="28" t="s">
        <v>98</v>
      </c>
      <c r="B53" s="57" t="s">
        <v>151</v>
      </c>
      <c r="C53" s="27" t="s">
        <v>57</v>
      </c>
      <c r="D53" s="27" t="s">
        <v>57</v>
      </c>
      <c r="E53" s="27" t="s">
        <v>57</v>
      </c>
      <c r="F53" s="27" t="s">
        <v>57</v>
      </c>
      <c r="G53" s="27" t="s">
        <v>57</v>
      </c>
    </row>
    <row r="54" spans="1:7" s="35" customFormat="1" ht="51" x14ac:dyDescent="0.2">
      <c r="A54" s="28" t="s">
        <v>99</v>
      </c>
      <c r="B54" s="57" t="s">
        <v>100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s="35" customFormat="1" ht="63.75" x14ac:dyDescent="0.2">
      <c r="A55" s="28" t="s">
        <v>152</v>
      </c>
      <c r="B55" s="57" t="s">
        <v>153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 s="35" customFormat="1" ht="12.75" x14ac:dyDescent="0.2">
      <c r="B56" s="57" t="s">
        <v>90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s="35" customFormat="1" ht="25.5" x14ac:dyDescent="0.2">
      <c r="A57" s="28" t="s">
        <v>10</v>
      </c>
      <c r="B57" s="57" t="s">
        <v>174</v>
      </c>
      <c r="C57" s="27" t="s">
        <v>57</v>
      </c>
      <c r="D57" s="27" t="s">
        <v>57</v>
      </c>
      <c r="E57" s="27" t="s">
        <v>57</v>
      </c>
      <c r="F57" s="27" t="s">
        <v>57</v>
      </c>
      <c r="G57" s="27" t="s">
        <v>57</v>
      </c>
    </row>
    <row r="58" spans="1:7" s="35" customFormat="1" ht="76.5" x14ac:dyDescent="0.2">
      <c r="A58" s="28" t="s">
        <v>101</v>
      </c>
      <c r="B58" s="57" t="s">
        <v>154</v>
      </c>
      <c r="C58" s="27" t="s">
        <v>57</v>
      </c>
      <c r="D58" s="27" t="s">
        <v>57</v>
      </c>
      <c r="E58" s="27" t="s">
        <v>57</v>
      </c>
      <c r="F58" s="27" t="s">
        <v>57</v>
      </c>
      <c r="G58" s="27" t="s">
        <v>57</v>
      </c>
    </row>
    <row r="59" spans="1:7" s="35" customFormat="1" ht="25.5" x14ac:dyDescent="0.2">
      <c r="A59" s="28" t="s">
        <v>102</v>
      </c>
      <c r="B59" s="57" t="s">
        <v>103</v>
      </c>
      <c r="C59" s="27" t="s">
        <v>57</v>
      </c>
      <c r="D59" s="27" t="s">
        <v>57</v>
      </c>
      <c r="E59" s="27" t="s">
        <v>57</v>
      </c>
      <c r="F59" s="27" t="s">
        <v>57</v>
      </c>
      <c r="G59" s="27" t="s">
        <v>57</v>
      </c>
    </row>
    <row r="60" spans="1:7" s="35" customFormat="1" ht="153" x14ac:dyDescent="0.2">
      <c r="A60" s="28" t="s">
        <v>104</v>
      </c>
      <c r="B60" s="57" t="s">
        <v>175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s="35" customFormat="1" ht="38.25" x14ac:dyDescent="0.2">
      <c r="A61" s="28" t="s">
        <v>155</v>
      </c>
      <c r="B61" s="57" t="s">
        <v>176</v>
      </c>
      <c r="C61" s="27"/>
      <c r="D61" s="27"/>
      <c r="E61" s="27"/>
      <c r="F61" s="27"/>
      <c r="G61" s="27"/>
    </row>
    <row r="62" spans="1:7" s="35" customFormat="1" ht="12.75" x14ac:dyDescent="0.2">
      <c r="B62" s="57" t="s">
        <v>90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s="35" customFormat="1" ht="38.25" x14ac:dyDescent="0.2">
      <c r="A63" s="28" t="s">
        <v>11</v>
      </c>
      <c r="B63" s="57" t="s">
        <v>105</v>
      </c>
      <c r="C63" s="27" t="s">
        <v>57</v>
      </c>
      <c r="D63" s="27" t="s">
        <v>57</v>
      </c>
      <c r="E63" s="27" t="s">
        <v>57</v>
      </c>
      <c r="F63" s="27" t="s">
        <v>57</v>
      </c>
      <c r="G63" s="27" t="s">
        <v>57</v>
      </c>
    </row>
    <row r="64" spans="1:7" s="35" customFormat="1" ht="25.5" x14ac:dyDescent="0.2">
      <c r="A64" s="28" t="s">
        <v>106</v>
      </c>
      <c r="B64" s="57" t="s">
        <v>107</v>
      </c>
      <c r="C64" s="27" t="s">
        <v>57</v>
      </c>
      <c r="D64" s="27" t="s">
        <v>57</v>
      </c>
      <c r="E64" s="27" t="s">
        <v>57</v>
      </c>
      <c r="F64" s="27" t="s">
        <v>57</v>
      </c>
      <c r="G64" s="27" t="s">
        <v>57</v>
      </c>
    </row>
    <row r="65" spans="1:7" s="35" customFormat="1" ht="25.5" x14ac:dyDescent="0.2">
      <c r="A65" s="28" t="s">
        <v>108</v>
      </c>
      <c r="B65" s="57" t="s">
        <v>103</v>
      </c>
      <c r="C65" s="27" t="s">
        <v>57</v>
      </c>
      <c r="D65" s="27" t="s">
        <v>57</v>
      </c>
      <c r="E65" s="27" t="s">
        <v>57</v>
      </c>
      <c r="F65" s="27" t="s">
        <v>57</v>
      </c>
      <c r="G65" s="27" t="s">
        <v>57</v>
      </c>
    </row>
    <row r="66" spans="1:7" s="35" customFormat="1" ht="127.5" x14ac:dyDescent="0.2">
      <c r="A66" s="28" t="s">
        <v>156</v>
      </c>
      <c r="B66" s="57" t="s">
        <v>177</v>
      </c>
      <c r="C66" s="59" t="s">
        <v>57</v>
      </c>
      <c r="D66" s="59" t="s">
        <v>57</v>
      </c>
      <c r="E66" s="59" t="s">
        <v>57</v>
      </c>
      <c r="F66" s="59" t="s">
        <v>57</v>
      </c>
      <c r="G66" s="59" t="s">
        <v>57</v>
      </c>
    </row>
    <row r="67" spans="1:7" s="35" customFormat="1" ht="12.75" x14ac:dyDescent="0.2">
      <c r="A67" s="28" t="s">
        <v>178</v>
      </c>
      <c r="B67" s="57" t="s">
        <v>179</v>
      </c>
      <c r="C67" s="59"/>
      <c r="D67" s="59"/>
      <c r="E67" s="59"/>
      <c r="F67" s="59"/>
      <c r="G67" s="59"/>
    </row>
    <row r="68" spans="1:7" s="35" customFormat="1" ht="12.75" x14ac:dyDescent="0.2">
      <c r="B68" s="57" t="s">
        <v>90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 s="35" customFormat="1" ht="25.5" x14ac:dyDescent="0.2">
      <c r="A69" s="28" t="s">
        <v>12</v>
      </c>
      <c r="B69" s="57" t="s">
        <v>109</v>
      </c>
      <c r="C69" s="27" t="s">
        <v>57</v>
      </c>
      <c r="D69" s="27" t="s">
        <v>57</v>
      </c>
      <c r="E69" s="27" t="s">
        <v>57</v>
      </c>
      <c r="F69" s="27" t="s">
        <v>57</v>
      </c>
      <c r="G69" s="27" t="s">
        <v>57</v>
      </c>
    </row>
    <row r="70" spans="1:7" s="35" customFormat="1" ht="24.75" customHeight="1" x14ac:dyDescent="0.2">
      <c r="A70" s="28" t="s">
        <v>110</v>
      </c>
      <c r="B70" s="57" t="s">
        <v>180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s="35" customFormat="1" ht="127.5" x14ac:dyDescent="0.2">
      <c r="A71" s="28" t="s">
        <v>157</v>
      </c>
      <c r="B71" s="57" t="s">
        <v>158</v>
      </c>
      <c r="C71" s="59" t="s">
        <v>57</v>
      </c>
      <c r="D71" s="59" t="s">
        <v>57</v>
      </c>
      <c r="E71" s="59" t="s">
        <v>57</v>
      </c>
      <c r="F71" s="59" t="s">
        <v>57</v>
      </c>
      <c r="G71" s="59" t="s">
        <v>57</v>
      </c>
    </row>
    <row r="72" spans="1:7" s="35" customFormat="1" ht="12.75" x14ac:dyDescent="0.2">
      <c r="A72" s="28" t="s">
        <v>181</v>
      </c>
      <c r="B72" s="57" t="s">
        <v>182</v>
      </c>
      <c r="C72" s="59"/>
      <c r="D72" s="59"/>
      <c r="E72" s="59"/>
      <c r="F72" s="59"/>
      <c r="G72" s="59"/>
    </row>
    <row r="73" spans="1:7" s="35" customFormat="1" ht="12.75" x14ac:dyDescent="0.2">
      <c r="B73" s="57" t="s">
        <v>90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s="35" customFormat="1" ht="25.5" x14ac:dyDescent="0.2">
      <c r="A74" s="28">
        <v>7</v>
      </c>
      <c r="B74" s="57" t="s">
        <v>133</v>
      </c>
      <c r="C74" s="59" t="s">
        <v>57</v>
      </c>
      <c r="D74" s="59">
        <v>10</v>
      </c>
      <c r="E74" s="59" t="s">
        <v>219</v>
      </c>
      <c r="F74" s="59" t="s">
        <v>57</v>
      </c>
      <c r="G74" s="103">
        <v>5983.5588299999999</v>
      </c>
    </row>
    <row r="75" spans="1:7" s="35" customFormat="1" ht="12.75" x14ac:dyDescent="0.2">
      <c r="A75" s="28" t="s">
        <v>134</v>
      </c>
      <c r="B75" s="57" t="s">
        <v>183</v>
      </c>
      <c r="C75" s="59" t="s">
        <v>57</v>
      </c>
      <c r="D75" s="59" t="s">
        <v>57</v>
      </c>
      <c r="E75" s="59" t="s">
        <v>57</v>
      </c>
      <c r="F75" s="59" t="s">
        <v>57</v>
      </c>
      <c r="G75" s="103" t="s">
        <v>57</v>
      </c>
    </row>
    <row r="76" spans="1:7" s="35" customFormat="1" ht="25.5" x14ac:dyDescent="0.2">
      <c r="A76" s="28" t="s">
        <v>135</v>
      </c>
      <c r="B76" s="57" t="s">
        <v>136</v>
      </c>
      <c r="C76" s="59" t="s">
        <v>57</v>
      </c>
      <c r="D76" s="59" t="s">
        <v>57</v>
      </c>
      <c r="E76" s="59" t="s">
        <v>57</v>
      </c>
      <c r="F76" s="59" t="s">
        <v>57</v>
      </c>
      <c r="G76" s="103" t="s">
        <v>57</v>
      </c>
    </row>
    <row r="77" spans="1:7" s="35" customFormat="1" ht="22.5" x14ac:dyDescent="0.2">
      <c r="A77" s="27" t="s">
        <v>139</v>
      </c>
      <c r="B77" s="72" t="s">
        <v>208</v>
      </c>
      <c r="C77" s="27">
        <v>2022</v>
      </c>
      <c r="D77" s="27">
        <v>10</v>
      </c>
      <c r="E77" s="27" t="s">
        <v>184</v>
      </c>
      <c r="F77" s="27" t="s">
        <v>57</v>
      </c>
      <c r="G77" s="58">
        <v>1010.0874</v>
      </c>
    </row>
    <row r="78" spans="1:7" s="35" customFormat="1" ht="25.5" x14ac:dyDescent="0.2">
      <c r="A78" s="27" t="s">
        <v>139</v>
      </c>
      <c r="B78" s="57" t="s">
        <v>209</v>
      </c>
      <c r="C78" s="27">
        <v>2022</v>
      </c>
      <c r="D78" s="27">
        <v>10</v>
      </c>
      <c r="E78" s="27" t="s">
        <v>184</v>
      </c>
      <c r="F78" s="27" t="s">
        <v>57</v>
      </c>
      <c r="G78" s="58">
        <v>1010.08739</v>
      </c>
    </row>
    <row r="79" spans="1:7" s="35" customFormat="1" ht="25.5" x14ac:dyDescent="0.2">
      <c r="A79" s="27" t="s">
        <v>139</v>
      </c>
      <c r="B79" s="57" t="s">
        <v>210</v>
      </c>
      <c r="C79" s="27">
        <v>2022</v>
      </c>
      <c r="D79" s="27">
        <v>10</v>
      </c>
      <c r="E79" s="27" t="s">
        <v>184</v>
      </c>
      <c r="F79" s="27" t="s">
        <v>57</v>
      </c>
      <c r="G79" s="58">
        <v>622.60311999999999</v>
      </c>
    </row>
    <row r="80" spans="1:7" s="35" customFormat="1" ht="25.5" x14ac:dyDescent="0.2">
      <c r="A80" s="27" t="s">
        <v>139</v>
      </c>
      <c r="B80" s="57" t="s">
        <v>211</v>
      </c>
      <c r="C80" s="27">
        <v>2022</v>
      </c>
      <c r="D80" s="27">
        <v>10</v>
      </c>
      <c r="E80" s="27" t="s">
        <v>184</v>
      </c>
      <c r="F80" s="27" t="s">
        <v>57</v>
      </c>
      <c r="G80" s="58">
        <v>622.60311999999999</v>
      </c>
    </row>
    <row r="81" spans="1:7" s="35" customFormat="1" ht="25.5" x14ac:dyDescent="0.2">
      <c r="A81" s="27" t="s">
        <v>139</v>
      </c>
      <c r="B81" s="57" t="s">
        <v>212</v>
      </c>
      <c r="C81" s="27">
        <v>2022</v>
      </c>
      <c r="D81" s="27">
        <v>10</v>
      </c>
      <c r="E81" s="27" t="s">
        <v>184</v>
      </c>
      <c r="F81" s="27" t="s">
        <v>57</v>
      </c>
      <c r="G81" s="58">
        <v>566.97830999999996</v>
      </c>
    </row>
    <row r="82" spans="1:7" s="35" customFormat="1" ht="25.5" x14ac:dyDescent="0.2">
      <c r="A82" s="27" t="s">
        <v>139</v>
      </c>
      <c r="B82" s="57" t="s">
        <v>213</v>
      </c>
      <c r="C82" s="27">
        <v>2022</v>
      </c>
      <c r="D82" s="27">
        <v>10</v>
      </c>
      <c r="E82" s="27" t="s">
        <v>184</v>
      </c>
      <c r="F82" s="27" t="s">
        <v>57</v>
      </c>
      <c r="G82" s="58">
        <v>566.97829999999999</v>
      </c>
    </row>
    <row r="83" spans="1:7" s="98" customFormat="1" ht="31.5" customHeight="1" x14ac:dyDescent="0.25">
      <c r="A83" s="27" t="s">
        <v>139</v>
      </c>
      <c r="B83" s="57" t="s">
        <v>220</v>
      </c>
      <c r="C83" s="27">
        <v>2024</v>
      </c>
      <c r="D83" s="27">
        <v>10</v>
      </c>
      <c r="E83" s="27" t="s">
        <v>184</v>
      </c>
      <c r="F83" s="27" t="s">
        <v>57</v>
      </c>
      <c r="G83" s="58">
        <v>333.06511999999998</v>
      </c>
    </row>
    <row r="84" spans="1:7" s="98" customFormat="1" ht="27.75" customHeight="1" x14ac:dyDescent="0.25">
      <c r="A84" s="27" t="s">
        <v>139</v>
      </c>
      <c r="B84" s="57" t="s">
        <v>221</v>
      </c>
      <c r="C84" s="27">
        <v>2024</v>
      </c>
      <c r="D84" s="27">
        <v>10</v>
      </c>
      <c r="E84" s="27" t="s">
        <v>184</v>
      </c>
      <c r="F84" s="27" t="s">
        <v>57</v>
      </c>
      <c r="G84" s="58">
        <v>333.06511999999998</v>
      </c>
    </row>
    <row r="85" spans="1:7" s="98" customFormat="1" ht="26.25" customHeight="1" x14ac:dyDescent="0.25">
      <c r="A85" s="27" t="s">
        <v>139</v>
      </c>
      <c r="B85" s="57" t="s">
        <v>222</v>
      </c>
      <c r="C85" s="27">
        <v>2024</v>
      </c>
      <c r="D85" s="27">
        <v>10</v>
      </c>
      <c r="E85" s="27" t="s">
        <v>184</v>
      </c>
      <c r="F85" s="27" t="s">
        <v>57</v>
      </c>
      <c r="G85" s="58">
        <v>459.04547000000002</v>
      </c>
    </row>
    <row r="86" spans="1:7" s="98" customFormat="1" ht="26.25" x14ac:dyDescent="0.25">
      <c r="A86" s="27" t="s">
        <v>139</v>
      </c>
      <c r="B86" s="57" t="s">
        <v>223</v>
      </c>
      <c r="C86" s="27">
        <v>2024</v>
      </c>
      <c r="D86" s="27">
        <v>10</v>
      </c>
      <c r="E86" s="27" t="s">
        <v>184</v>
      </c>
      <c r="F86" s="27" t="s">
        <v>57</v>
      </c>
      <c r="G86" s="58">
        <v>459.04548</v>
      </c>
    </row>
    <row r="87" spans="1:7" s="99" customFormat="1" ht="19.5" customHeight="1" x14ac:dyDescent="0.3">
      <c r="B87" s="100"/>
      <c r="C87" s="101"/>
      <c r="D87" s="101"/>
      <c r="E87" s="101"/>
      <c r="F87" s="100"/>
      <c r="G87" s="62"/>
    </row>
    <row r="88" spans="1:7" s="99" customFormat="1" ht="11.25" customHeight="1" x14ac:dyDescent="0.25"/>
    <row r="89" spans="1:7" ht="15.75" x14ac:dyDescent="0.25">
      <c r="B89" s="100"/>
      <c r="C89" s="100"/>
      <c r="D89" s="100"/>
      <c r="E89" s="98"/>
      <c r="F89" s="98"/>
    </row>
    <row r="90" spans="1:7" ht="18" x14ac:dyDescent="0.25">
      <c r="B90" s="102"/>
      <c r="C90" s="99"/>
      <c r="D90" s="99"/>
      <c r="E90" s="99"/>
      <c r="F90" s="100"/>
    </row>
  </sheetData>
  <mergeCells count="10">
    <mergeCell ref="F36:F39"/>
    <mergeCell ref="F40:F43"/>
    <mergeCell ref="F44:F47"/>
    <mergeCell ref="F48:F49"/>
    <mergeCell ref="F50:F51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scale="6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view="pageBreakPreview" topLeftCell="A74" zoomScale="60" zoomScaleNormal="100" workbookViewId="0">
      <selection activeCell="K39" sqref="K39"/>
    </sheetView>
  </sheetViews>
  <sheetFormatPr defaultRowHeight="15.75" x14ac:dyDescent="0.25"/>
  <cols>
    <col min="1" max="1" width="5.85546875" style="36" customWidth="1"/>
    <col min="2" max="2" width="46" style="36" customWidth="1"/>
    <col min="3" max="5" width="15.7109375" style="36" customWidth="1"/>
    <col min="6" max="6" width="16.7109375" style="36" customWidth="1"/>
    <col min="7" max="7" width="13.140625" style="36" customWidth="1"/>
    <col min="8" max="8" width="16" style="36" customWidth="1"/>
    <col min="9" max="247" width="9.140625" style="36"/>
    <col min="248" max="248" width="5.85546875" style="36" customWidth="1"/>
    <col min="249" max="249" width="46" style="36" customWidth="1"/>
    <col min="250" max="252" width="15.7109375" style="36" customWidth="1"/>
    <col min="253" max="253" width="16.7109375" style="36" customWidth="1"/>
    <col min="254" max="254" width="13.140625" style="36" customWidth="1"/>
    <col min="255" max="263" width="0" style="36" hidden="1" customWidth="1"/>
    <col min="264" max="264" width="16" style="36" customWidth="1"/>
    <col min="265" max="503" width="9.140625" style="36"/>
    <col min="504" max="504" width="5.85546875" style="36" customWidth="1"/>
    <col min="505" max="505" width="46" style="36" customWidth="1"/>
    <col min="506" max="508" width="15.7109375" style="36" customWidth="1"/>
    <col min="509" max="509" width="16.7109375" style="36" customWidth="1"/>
    <col min="510" max="510" width="13.140625" style="36" customWidth="1"/>
    <col min="511" max="519" width="0" style="36" hidden="1" customWidth="1"/>
    <col min="520" max="520" width="16" style="36" customWidth="1"/>
    <col min="521" max="759" width="9.140625" style="36"/>
    <col min="760" max="760" width="5.85546875" style="36" customWidth="1"/>
    <col min="761" max="761" width="46" style="36" customWidth="1"/>
    <col min="762" max="764" width="15.7109375" style="36" customWidth="1"/>
    <col min="765" max="765" width="16.7109375" style="36" customWidth="1"/>
    <col min="766" max="766" width="13.140625" style="36" customWidth="1"/>
    <col min="767" max="775" width="0" style="36" hidden="1" customWidth="1"/>
    <col min="776" max="776" width="16" style="36" customWidth="1"/>
    <col min="777" max="1015" width="9.140625" style="36"/>
    <col min="1016" max="1016" width="5.85546875" style="36" customWidth="1"/>
    <col min="1017" max="1017" width="46" style="36" customWidth="1"/>
    <col min="1018" max="1020" width="15.7109375" style="36" customWidth="1"/>
    <col min="1021" max="1021" width="16.7109375" style="36" customWidth="1"/>
    <col min="1022" max="1022" width="13.140625" style="36" customWidth="1"/>
    <col min="1023" max="1031" width="0" style="36" hidden="1" customWidth="1"/>
    <col min="1032" max="1032" width="16" style="36" customWidth="1"/>
    <col min="1033" max="1271" width="9.140625" style="36"/>
    <col min="1272" max="1272" width="5.85546875" style="36" customWidth="1"/>
    <col min="1273" max="1273" width="46" style="36" customWidth="1"/>
    <col min="1274" max="1276" width="15.7109375" style="36" customWidth="1"/>
    <col min="1277" max="1277" width="16.7109375" style="36" customWidth="1"/>
    <col min="1278" max="1278" width="13.140625" style="36" customWidth="1"/>
    <col min="1279" max="1287" width="0" style="36" hidden="1" customWidth="1"/>
    <col min="1288" max="1288" width="16" style="36" customWidth="1"/>
    <col min="1289" max="1527" width="9.140625" style="36"/>
    <col min="1528" max="1528" width="5.85546875" style="36" customWidth="1"/>
    <col min="1529" max="1529" width="46" style="36" customWidth="1"/>
    <col min="1530" max="1532" width="15.7109375" style="36" customWidth="1"/>
    <col min="1533" max="1533" width="16.7109375" style="36" customWidth="1"/>
    <col min="1534" max="1534" width="13.140625" style="36" customWidth="1"/>
    <col min="1535" max="1543" width="0" style="36" hidden="1" customWidth="1"/>
    <col min="1544" max="1544" width="16" style="36" customWidth="1"/>
    <col min="1545" max="1783" width="9.140625" style="36"/>
    <col min="1784" max="1784" width="5.85546875" style="36" customWidth="1"/>
    <col min="1785" max="1785" width="46" style="36" customWidth="1"/>
    <col min="1786" max="1788" width="15.7109375" style="36" customWidth="1"/>
    <col min="1789" max="1789" width="16.7109375" style="36" customWidth="1"/>
    <col min="1790" max="1790" width="13.140625" style="36" customWidth="1"/>
    <col min="1791" max="1799" width="0" style="36" hidden="1" customWidth="1"/>
    <col min="1800" max="1800" width="16" style="36" customWidth="1"/>
    <col min="1801" max="2039" width="9.140625" style="36"/>
    <col min="2040" max="2040" width="5.85546875" style="36" customWidth="1"/>
    <col min="2041" max="2041" width="46" style="36" customWidth="1"/>
    <col min="2042" max="2044" width="15.7109375" style="36" customWidth="1"/>
    <col min="2045" max="2045" width="16.7109375" style="36" customWidth="1"/>
    <col min="2046" max="2046" width="13.140625" style="36" customWidth="1"/>
    <col min="2047" max="2055" width="0" style="36" hidden="1" customWidth="1"/>
    <col min="2056" max="2056" width="16" style="36" customWidth="1"/>
    <col min="2057" max="2295" width="9.140625" style="36"/>
    <col min="2296" max="2296" width="5.85546875" style="36" customWidth="1"/>
    <col min="2297" max="2297" width="46" style="36" customWidth="1"/>
    <col min="2298" max="2300" width="15.7109375" style="36" customWidth="1"/>
    <col min="2301" max="2301" width="16.7109375" style="36" customWidth="1"/>
    <col min="2302" max="2302" width="13.140625" style="36" customWidth="1"/>
    <col min="2303" max="2311" width="0" style="36" hidden="1" customWidth="1"/>
    <col min="2312" max="2312" width="16" style="36" customWidth="1"/>
    <col min="2313" max="2551" width="9.140625" style="36"/>
    <col min="2552" max="2552" width="5.85546875" style="36" customWidth="1"/>
    <col min="2553" max="2553" width="46" style="36" customWidth="1"/>
    <col min="2554" max="2556" width="15.7109375" style="36" customWidth="1"/>
    <col min="2557" max="2557" width="16.7109375" style="36" customWidth="1"/>
    <col min="2558" max="2558" width="13.140625" style="36" customWidth="1"/>
    <col min="2559" max="2567" width="0" style="36" hidden="1" customWidth="1"/>
    <col min="2568" max="2568" width="16" style="36" customWidth="1"/>
    <col min="2569" max="2807" width="9.140625" style="36"/>
    <col min="2808" max="2808" width="5.85546875" style="36" customWidth="1"/>
    <col min="2809" max="2809" width="46" style="36" customWidth="1"/>
    <col min="2810" max="2812" width="15.7109375" style="36" customWidth="1"/>
    <col min="2813" max="2813" width="16.7109375" style="36" customWidth="1"/>
    <col min="2814" max="2814" width="13.140625" style="36" customWidth="1"/>
    <col min="2815" max="2823" width="0" style="36" hidden="1" customWidth="1"/>
    <col min="2824" max="2824" width="16" style="36" customWidth="1"/>
    <col min="2825" max="3063" width="9.140625" style="36"/>
    <col min="3064" max="3064" width="5.85546875" style="36" customWidth="1"/>
    <col min="3065" max="3065" width="46" style="36" customWidth="1"/>
    <col min="3066" max="3068" width="15.7109375" style="36" customWidth="1"/>
    <col min="3069" max="3069" width="16.7109375" style="36" customWidth="1"/>
    <col min="3070" max="3070" width="13.140625" style="36" customWidth="1"/>
    <col min="3071" max="3079" width="0" style="36" hidden="1" customWidth="1"/>
    <col min="3080" max="3080" width="16" style="36" customWidth="1"/>
    <col min="3081" max="3319" width="9.140625" style="36"/>
    <col min="3320" max="3320" width="5.85546875" style="36" customWidth="1"/>
    <col min="3321" max="3321" width="46" style="36" customWidth="1"/>
    <col min="3322" max="3324" width="15.7109375" style="36" customWidth="1"/>
    <col min="3325" max="3325" width="16.7109375" style="36" customWidth="1"/>
    <col min="3326" max="3326" width="13.140625" style="36" customWidth="1"/>
    <col min="3327" max="3335" width="0" style="36" hidden="1" customWidth="1"/>
    <col min="3336" max="3336" width="16" style="36" customWidth="1"/>
    <col min="3337" max="3575" width="9.140625" style="36"/>
    <col min="3576" max="3576" width="5.85546875" style="36" customWidth="1"/>
    <col min="3577" max="3577" width="46" style="36" customWidth="1"/>
    <col min="3578" max="3580" width="15.7109375" style="36" customWidth="1"/>
    <col min="3581" max="3581" width="16.7109375" style="36" customWidth="1"/>
    <col min="3582" max="3582" width="13.140625" style="36" customWidth="1"/>
    <col min="3583" max="3591" width="0" style="36" hidden="1" customWidth="1"/>
    <col min="3592" max="3592" width="16" style="36" customWidth="1"/>
    <col min="3593" max="3831" width="9.140625" style="36"/>
    <col min="3832" max="3832" width="5.85546875" style="36" customWidth="1"/>
    <col min="3833" max="3833" width="46" style="36" customWidth="1"/>
    <col min="3834" max="3836" width="15.7109375" style="36" customWidth="1"/>
    <col min="3837" max="3837" width="16.7109375" style="36" customWidth="1"/>
    <col min="3838" max="3838" width="13.140625" style="36" customWidth="1"/>
    <col min="3839" max="3847" width="0" style="36" hidden="1" customWidth="1"/>
    <col min="3848" max="3848" width="16" style="36" customWidth="1"/>
    <col min="3849" max="4087" width="9.140625" style="36"/>
    <col min="4088" max="4088" width="5.85546875" style="36" customWidth="1"/>
    <col min="4089" max="4089" width="46" style="36" customWidth="1"/>
    <col min="4090" max="4092" width="15.7109375" style="36" customWidth="1"/>
    <col min="4093" max="4093" width="16.7109375" style="36" customWidth="1"/>
    <col min="4094" max="4094" width="13.140625" style="36" customWidth="1"/>
    <col min="4095" max="4103" width="0" style="36" hidden="1" customWidth="1"/>
    <col min="4104" max="4104" width="16" style="36" customWidth="1"/>
    <col min="4105" max="4343" width="9.140625" style="36"/>
    <col min="4344" max="4344" width="5.85546875" style="36" customWidth="1"/>
    <col min="4345" max="4345" width="46" style="36" customWidth="1"/>
    <col min="4346" max="4348" width="15.7109375" style="36" customWidth="1"/>
    <col min="4349" max="4349" width="16.7109375" style="36" customWidth="1"/>
    <col min="4350" max="4350" width="13.140625" style="36" customWidth="1"/>
    <col min="4351" max="4359" width="0" style="36" hidden="1" customWidth="1"/>
    <col min="4360" max="4360" width="16" style="36" customWidth="1"/>
    <col min="4361" max="4599" width="9.140625" style="36"/>
    <col min="4600" max="4600" width="5.85546875" style="36" customWidth="1"/>
    <col min="4601" max="4601" width="46" style="36" customWidth="1"/>
    <col min="4602" max="4604" width="15.7109375" style="36" customWidth="1"/>
    <col min="4605" max="4605" width="16.7109375" style="36" customWidth="1"/>
    <col min="4606" max="4606" width="13.140625" style="36" customWidth="1"/>
    <col min="4607" max="4615" width="0" style="36" hidden="1" customWidth="1"/>
    <col min="4616" max="4616" width="16" style="36" customWidth="1"/>
    <col min="4617" max="4855" width="9.140625" style="36"/>
    <col min="4856" max="4856" width="5.85546875" style="36" customWidth="1"/>
    <col min="4857" max="4857" width="46" style="36" customWidth="1"/>
    <col min="4858" max="4860" width="15.7109375" style="36" customWidth="1"/>
    <col min="4861" max="4861" width="16.7109375" style="36" customWidth="1"/>
    <col min="4862" max="4862" width="13.140625" style="36" customWidth="1"/>
    <col min="4863" max="4871" width="0" style="36" hidden="1" customWidth="1"/>
    <col min="4872" max="4872" width="16" style="36" customWidth="1"/>
    <col min="4873" max="5111" width="9.140625" style="36"/>
    <col min="5112" max="5112" width="5.85546875" style="36" customWidth="1"/>
    <col min="5113" max="5113" width="46" style="36" customWidth="1"/>
    <col min="5114" max="5116" width="15.7109375" style="36" customWidth="1"/>
    <col min="5117" max="5117" width="16.7109375" style="36" customWidth="1"/>
    <col min="5118" max="5118" width="13.140625" style="36" customWidth="1"/>
    <col min="5119" max="5127" width="0" style="36" hidden="1" customWidth="1"/>
    <col min="5128" max="5128" width="16" style="36" customWidth="1"/>
    <col min="5129" max="5367" width="9.140625" style="36"/>
    <col min="5368" max="5368" width="5.85546875" style="36" customWidth="1"/>
    <col min="5369" max="5369" width="46" style="36" customWidth="1"/>
    <col min="5370" max="5372" width="15.7109375" style="36" customWidth="1"/>
    <col min="5373" max="5373" width="16.7109375" style="36" customWidth="1"/>
    <col min="5374" max="5374" width="13.140625" style="36" customWidth="1"/>
    <col min="5375" max="5383" width="0" style="36" hidden="1" customWidth="1"/>
    <col min="5384" max="5384" width="16" style="36" customWidth="1"/>
    <col min="5385" max="5623" width="9.140625" style="36"/>
    <col min="5624" max="5624" width="5.85546875" style="36" customWidth="1"/>
    <col min="5625" max="5625" width="46" style="36" customWidth="1"/>
    <col min="5626" max="5628" width="15.7109375" style="36" customWidth="1"/>
    <col min="5629" max="5629" width="16.7109375" style="36" customWidth="1"/>
    <col min="5630" max="5630" width="13.140625" style="36" customWidth="1"/>
    <col min="5631" max="5639" width="0" style="36" hidden="1" customWidth="1"/>
    <col min="5640" max="5640" width="16" style="36" customWidth="1"/>
    <col min="5641" max="5879" width="9.140625" style="36"/>
    <col min="5880" max="5880" width="5.85546875" style="36" customWidth="1"/>
    <col min="5881" max="5881" width="46" style="36" customWidth="1"/>
    <col min="5882" max="5884" width="15.7109375" style="36" customWidth="1"/>
    <col min="5885" max="5885" width="16.7109375" style="36" customWidth="1"/>
    <col min="5886" max="5886" width="13.140625" style="36" customWidth="1"/>
    <col min="5887" max="5895" width="0" style="36" hidden="1" customWidth="1"/>
    <col min="5896" max="5896" width="16" style="36" customWidth="1"/>
    <col min="5897" max="6135" width="9.140625" style="36"/>
    <col min="6136" max="6136" width="5.85546875" style="36" customWidth="1"/>
    <col min="6137" max="6137" width="46" style="36" customWidth="1"/>
    <col min="6138" max="6140" width="15.7109375" style="36" customWidth="1"/>
    <col min="6141" max="6141" width="16.7109375" style="36" customWidth="1"/>
    <col min="6142" max="6142" width="13.140625" style="36" customWidth="1"/>
    <col min="6143" max="6151" width="0" style="36" hidden="1" customWidth="1"/>
    <col min="6152" max="6152" width="16" style="36" customWidth="1"/>
    <col min="6153" max="6391" width="9.140625" style="36"/>
    <col min="6392" max="6392" width="5.85546875" style="36" customWidth="1"/>
    <col min="6393" max="6393" width="46" style="36" customWidth="1"/>
    <col min="6394" max="6396" width="15.7109375" style="36" customWidth="1"/>
    <col min="6397" max="6397" width="16.7109375" style="36" customWidth="1"/>
    <col min="6398" max="6398" width="13.140625" style="36" customWidth="1"/>
    <col min="6399" max="6407" width="0" style="36" hidden="1" customWidth="1"/>
    <col min="6408" max="6408" width="16" style="36" customWidth="1"/>
    <col min="6409" max="6647" width="9.140625" style="36"/>
    <col min="6648" max="6648" width="5.85546875" style="36" customWidth="1"/>
    <col min="6649" max="6649" width="46" style="36" customWidth="1"/>
    <col min="6650" max="6652" width="15.7109375" style="36" customWidth="1"/>
    <col min="6653" max="6653" width="16.7109375" style="36" customWidth="1"/>
    <col min="6654" max="6654" width="13.140625" style="36" customWidth="1"/>
    <col min="6655" max="6663" width="0" style="36" hidden="1" customWidth="1"/>
    <col min="6664" max="6664" width="16" style="36" customWidth="1"/>
    <col min="6665" max="6903" width="9.140625" style="36"/>
    <col min="6904" max="6904" width="5.85546875" style="36" customWidth="1"/>
    <col min="6905" max="6905" width="46" style="36" customWidth="1"/>
    <col min="6906" max="6908" width="15.7109375" style="36" customWidth="1"/>
    <col min="6909" max="6909" width="16.7109375" style="36" customWidth="1"/>
    <col min="6910" max="6910" width="13.140625" style="36" customWidth="1"/>
    <col min="6911" max="6919" width="0" style="36" hidden="1" customWidth="1"/>
    <col min="6920" max="6920" width="16" style="36" customWidth="1"/>
    <col min="6921" max="7159" width="9.140625" style="36"/>
    <col min="7160" max="7160" width="5.85546875" style="36" customWidth="1"/>
    <col min="7161" max="7161" width="46" style="36" customWidth="1"/>
    <col min="7162" max="7164" width="15.7109375" style="36" customWidth="1"/>
    <col min="7165" max="7165" width="16.7109375" style="36" customWidth="1"/>
    <col min="7166" max="7166" width="13.140625" style="36" customWidth="1"/>
    <col min="7167" max="7175" width="0" style="36" hidden="1" customWidth="1"/>
    <col min="7176" max="7176" width="16" style="36" customWidth="1"/>
    <col min="7177" max="7415" width="9.140625" style="36"/>
    <col min="7416" max="7416" width="5.85546875" style="36" customWidth="1"/>
    <col min="7417" max="7417" width="46" style="36" customWidth="1"/>
    <col min="7418" max="7420" width="15.7109375" style="36" customWidth="1"/>
    <col min="7421" max="7421" width="16.7109375" style="36" customWidth="1"/>
    <col min="7422" max="7422" width="13.140625" style="36" customWidth="1"/>
    <col min="7423" max="7431" width="0" style="36" hidden="1" customWidth="1"/>
    <col min="7432" max="7432" width="16" style="36" customWidth="1"/>
    <col min="7433" max="7671" width="9.140625" style="36"/>
    <col min="7672" max="7672" width="5.85546875" style="36" customWidth="1"/>
    <col min="7673" max="7673" width="46" style="36" customWidth="1"/>
    <col min="7674" max="7676" width="15.7109375" style="36" customWidth="1"/>
    <col min="7677" max="7677" width="16.7109375" style="36" customWidth="1"/>
    <col min="7678" max="7678" width="13.140625" style="36" customWidth="1"/>
    <col min="7679" max="7687" width="0" style="36" hidden="1" customWidth="1"/>
    <col min="7688" max="7688" width="16" style="36" customWidth="1"/>
    <col min="7689" max="7927" width="9.140625" style="36"/>
    <col min="7928" max="7928" width="5.85546875" style="36" customWidth="1"/>
    <col min="7929" max="7929" width="46" style="36" customWidth="1"/>
    <col min="7930" max="7932" width="15.7109375" style="36" customWidth="1"/>
    <col min="7933" max="7933" width="16.7109375" style="36" customWidth="1"/>
    <col min="7934" max="7934" width="13.140625" style="36" customWidth="1"/>
    <col min="7935" max="7943" width="0" style="36" hidden="1" customWidth="1"/>
    <col min="7944" max="7944" width="16" style="36" customWidth="1"/>
    <col min="7945" max="8183" width="9.140625" style="36"/>
    <col min="8184" max="8184" width="5.85546875" style="36" customWidth="1"/>
    <col min="8185" max="8185" width="46" style="36" customWidth="1"/>
    <col min="8186" max="8188" width="15.7109375" style="36" customWidth="1"/>
    <col min="8189" max="8189" width="16.7109375" style="36" customWidth="1"/>
    <col min="8190" max="8190" width="13.140625" style="36" customWidth="1"/>
    <col min="8191" max="8199" width="0" style="36" hidden="1" customWidth="1"/>
    <col min="8200" max="8200" width="16" style="36" customWidth="1"/>
    <col min="8201" max="8439" width="9.140625" style="36"/>
    <col min="8440" max="8440" width="5.85546875" style="36" customWidth="1"/>
    <col min="8441" max="8441" width="46" style="36" customWidth="1"/>
    <col min="8442" max="8444" width="15.7109375" style="36" customWidth="1"/>
    <col min="8445" max="8445" width="16.7109375" style="36" customWidth="1"/>
    <col min="8446" max="8446" width="13.140625" style="36" customWidth="1"/>
    <col min="8447" max="8455" width="0" style="36" hidden="1" customWidth="1"/>
    <col min="8456" max="8456" width="16" style="36" customWidth="1"/>
    <col min="8457" max="8695" width="9.140625" style="36"/>
    <col min="8696" max="8696" width="5.85546875" style="36" customWidth="1"/>
    <col min="8697" max="8697" width="46" style="36" customWidth="1"/>
    <col min="8698" max="8700" width="15.7109375" style="36" customWidth="1"/>
    <col min="8701" max="8701" width="16.7109375" style="36" customWidth="1"/>
    <col min="8702" max="8702" width="13.140625" style="36" customWidth="1"/>
    <col min="8703" max="8711" width="0" style="36" hidden="1" customWidth="1"/>
    <col min="8712" max="8712" width="16" style="36" customWidth="1"/>
    <col min="8713" max="8951" width="9.140625" style="36"/>
    <col min="8952" max="8952" width="5.85546875" style="36" customWidth="1"/>
    <col min="8953" max="8953" width="46" style="36" customWidth="1"/>
    <col min="8954" max="8956" width="15.7109375" style="36" customWidth="1"/>
    <col min="8957" max="8957" width="16.7109375" style="36" customWidth="1"/>
    <col min="8958" max="8958" width="13.140625" style="36" customWidth="1"/>
    <col min="8959" max="8967" width="0" style="36" hidden="1" customWidth="1"/>
    <col min="8968" max="8968" width="16" style="36" customWidth="1"/>
    <col min="8969" max="9207" width="9.140625" style="36"/>
    <col min="9208" max="9208" width="5.85546875" style="36" customWidth="1"/>
    <col min="9209" max="9209" width="46" style="36" customWidth="1"/>
    <col min="9210" max="9212" width="15.7109375" style="36" customWidth="1"/>
    <col min="9213" max="9213" width="16.7109375" style="36" customWidth="1"/>
    <col min="9214" max="9214" width="13.140625" style="36" customWidth="1"/>
    <col min="9215" max="9223" width="0" style="36" hidden="1" customWidth="1"/>
    <col min="9224" max="9224" width="16" style="36" customWidth="1"/>
    <col min="9225" max="9463" width="9.140625" style="36"/>
    <col min="9464" max="9464" width="5.85546875" style="36" customWidth="1"/>
    <col min="9465" max="9465" width="46" style="36" customWidth="1"/>
    <col min="9466" max="9468" width="15.7109375" style="36" customWidth="1"/>
    <col min="9469" max="9469" width="16.7109375" style="36" customWidth="1"/>
    <col min="9470" max="9470" width="13.140625" style="36" customWidth="1"/>
    <col min="9471" max="9479" width="0" style="36" hidden="1" customWidth="1"/>
    <col min="9480" max="9480" width="16" style="36" customWidth="1"/>
    <col min="9481" max="9719" width="9.140625" style="36"/>
    <col min="9720" max="9720" width="5.85546875" style="36" customWidth="1"/>
    <col min="9721" max="9721" width="46" style="36" customWidth="1"/>
    <col min="9722" max="9724" width="15.7109375" style="36" customWidth="1"/>
    <col min="9725" max="9725" width="16.7109375" style="36" customWidth="1"/>
    <col min="9726" max="9726" width="13.140625" style="36" customWidth="1"/>
    <col min="9727" max="9735" width="0" style="36" hidden="1" customWidth="1"/>
    <col min="9736" max="9736" width="16" style="36" customWidth="1"/>
    <col min="9737" max="9975" width="9.140625" style="36"/>
    <col min="9976" max="9976" width="5.85546875" style="36" customWidth="1"/>
    <col min="9977" max="9977" width="46" style="36" customWidth="1"/>
    <col min="9978" max="9980" width="15.7109375" style="36" customWidth="1"/>
    <col min="9981" max="9981" width="16.7109375" style="36" customWidth="1"/>
    <col min="9982" max="9982" width="13.140625" style="36" customWidth="1"/>
    <col min="9983" max="9991" width="0" style="36" hidden="1" customWidth="1"/>
    <col min="9992" max="9992" width="16" style="36" customWidth="1"/>
    <col min="9993" max="10231" width="9.140625" style="36"/>
    <col min="10232" max="10232" width="5.85546875" style="36" customWidth="1"/>
    <col min="10233" max="10233" width="46" style="36" customWidth="1"/>
    <col min="10234" max="10236" width="15.7109375" style="36" customWidth="1"/>
    <col min="10237" max="10237" width="16.7109375" style="36" customWidth="1"/>
    <col min="10238" max="10238" width="13.140625" style="36" customWidth="1"/>
    <col min="10239" max="10247" width="0" style="36" hidden="1" customWidth="1"/>
    <col min="10248" max="10248" width="16" style="36" customWidth="1"/>
    <col min="10249" max="10487" width="9.140625" style="36"/>
    <col min="10488" max="10488" width="5.85546875" style="36" customWidth="1"/>
    <col min="10489" max="10489" width="46" style="36" customWidth="1"/>
    <col min="10490" max="10492" width="15.7109375" style="36" customWidth="1"/>
    <col min="10493" max="10493" width="16.7109375" style="36" customWidth="1"/>
    <col min="10494" max="10494" width="13.140625" style="36" customWidth="1"/>
    <col min="10495" max="10503" width="0" style="36" hidden="1" customWidth="1"/>
    <col min="10504" max="10504" width="16" style="36" customWidth="1"/>
    <col min="10505" max="10743" width="9.140625" style="36"/>
    <col min="10744" max="10744" width="5.85546875" style="36" customWidth="1"/>
    <col min="10745" max="10745" width="46" style="36" customWidth="1"/>
    <col min="10746" max="10748" width="15.7109375" style="36" customWidth="1"/>
    <col min="10749" max="10749" width="16.7109375" style="36" customWidth="1"/>
    <col min="10750" max="10750" width="13.140625" style="36" customWidth="1"/>
    <col min="10751" max="10759" width="0" style="36" hidden="1" customWidth="1"/>
    <col min="10760" max="10760" width="16" style="36" customWidth="1"/>
    <col min="10761" max="10999" width="9.140625" style="36"/>
    <col min="11000" max="11000" width="5.85546875" style="36" customWidth="1"/>
    <col min="11001" max="11001" width="46" style="36" customWidth="1"/>
    <col min="11002" max="11004" width="15.7109375" style="36" customWidth="1"/>
    <col min="11005" max="11005" width="16.7109375" style="36" customWidth="1"/>
    <col min="11006" max="11006" width="13.140625" style="36" customWidth="1"/>
    <col min="11007" max="11015" width="0" style="36" hidden="1" customWidth="1"/>
    <col min="11016" max="11016" width="16" style="36" customWidth="1"/>
    <col min="11017" max="11255" width="9.140625" style="36"/>
    <col min="11256" max="11256" width="5.85546875" style="36" customWidth="1"/>
    <col min="11257" max="11257" width="46" style="36" customWidth="1"/>
    <col min="11258" max="11260" width="15.7109375" style="36" customWidth="1"/>
    <col min="11261" max="11261" width="16.7109375" style="36" customWidth="1"/>
    <col min="11262" max="11262" width="13.140625" style="36" customWidth="1"/>
    <col min="11263" max="11271" width="0" style="36" hidden="1" customWidth="1"/>
    <col min="11272" max="11272" width="16" style="36" customWidth="1"/>
    <col min="11273" max="11511" width="9.140625" style="36"/>
    <col min="11512" max="11512" width="5.85546875" style="36" customWidth="1"/>
    <col min="11513" max="11513" width="46" style="36" customWidth="1"/>
    <col min="11514" max="11516" width="15.7109375" style="36" customWidth="1"/>
    <col min="11517" max="11517" width="16.7109375" style="36" customWidth="1"/>
    <col min="11518" max="11518" width="13.140625" style="36" customWidth="1"/>
    <col min="11519" max="11527" width="0" style="36" hidden="1" customWidth="1"/>
    <col min="11528" max="11528" width="16" style="36" customWidth="1"/>
    <col min="11529" max="11767" width="9.140625" style="36"/>
    <col min="11768" max="11768" width="5.85546875" style="36" customWidth="1"/>
    <col min="11769" max="11769" width="46" style="36" customWidth="1"/>
    <col min="11770" max="11772" width="15.7109375" style="36" customWidth="1"/>
    <col min="11773" max="11773" width="16.7109375" style="36" customWidth="1"/>
    <col min="11774" max="11774" width="13.140625" style="36" customWidth="1"/>
    <col min="11775" max="11783" width="0" style="36" hidden="1" customWidth="1"/>
    <col min="11784" max="11784" width="16" style="36" customWidth="1"/>
    <col min="11785" max="12023" width="9.140625" style="36"/>
    <col min="12024" max="12024" width="5.85546875" style="36" customWidth="1"/>
    <col min="12025" max="12025" width="46" style="36" customWidth="1"/>
    <col min="12026" max="12028" width="15.7109375" style="36" customWidth="1"/>
    <col min="12029" max="12029" width="16.7109375" style="36" customWidth="1"/>
    <col min="12030" max="12030" width="13.140625" style="36" customWidth="1"/>
    <col min="12031" max="12039" width="0" style="36" hidden="1" customWidth="1"/>
    <col min="12040" max="12040" width="16" style="36" customWidth="1"/>
    <col min="12041" max="12279" width="9.140625" style="36"/>
    <col min="12280" max="12280" width="5.85546875" style="36" customWidth="1"/>
    <col min="12281" max="12281" width="46" style="36" customWidth="1"/>
    <col min="12282" max="12284" width="15.7109375" style="36" customWidth="1"/>
    <col min="12285" max="12285" width="16.7109375" style="36" customWidth="1"/>
    <col min="12286" max="12286" width="13.140625" style="36" customWidth="1"/>
    <col min="12287" max="12295" width="0" style="36" hidden="1" customWidth="1"/>
    <col min="12296" max="12296" width="16" style="36" customWidth="1"/>
    <col min="12297" max="12535" width="9.140625" style="36"/>
    <col min="12536" max="12536" width="5.85546875" style="36" customWidth="1"/>
    <col min="12537" max="12537" width="46" style="36" customWidth="1"/>
    <col min="12538" max="12540" width="15.7109375" style="36" customWidth="1"/>
    <col min="12541" max="12541" width="16.7109375" style="36" customWidth="1"/>
    <col min="12542" max="12542" width="13.140625" style="36" customWidth="1"/>
    <col min="12543" max="12551" width="0" style="36" hidden="1" customWidth="1"/>
    <col min="12552" max="12552" width="16" style="36" customWidth="1"/>
    <col min="12553" max="12791" width="9.140625" style="36"/>
    <col min="12792" max="12792" width="5.85546875" style="36" customWidth="1"/>
    <col min="12793" max="12793" width="46" style="36" customWidth="1"/>
    <col min="12794" max="12796" width="15.7109375" style="36" customWidth="1"/>
    <col min="12797" max="12797" width="16.7109375" style="36" customWidth="1"/>
    <col min="12798" max="12798" width="13.140625" style="36" customWidth="1"/>
    <col min="12799" max="12807" width="0" style="36" hidden="1" customWidth="1"/>
    <col min="12808" max="12808" width="16" style="36" customWidth="1"/>
    <col min="12809" max="13047" width="9.140625" style="36"/>
    <col min="13048" max="13048" width="5.85546875" style="36" customWidth="1"/>
    <col min="13049" max="13049" width="46" style="36" customWidth="1"/>
    <col min="13050" max="13052" width="15.7109375" style="36" customWidth="1"/>
    <col min="13053" max="13053" width="16.7109375" style="36" customWidth="1"/>
    <col min="13054" max="13054" width="13.140625" style="36" customWidth="1"/>
    <col min="13055" max="13063" width="0" style="36" hidden="1" customWidth="1"/>
    <col min="13064" max="13064" width="16" style="36" customWidth="1"/>
    <col min="13065" max="13303" width="9.140625" style="36"/>
    <col min="13304" max="13304" width="5.85546875" style="36" customWidth="1"/>
    <col min="13305" max="13305" width="46" style="36" customWidth="1"/>
    <col min="13306" max="13308" width="15.7109375" style="36" customWidth="1"/>
    <col min="13309" max="13309" width="16.7109375" style="36" customWidth="1"/>
    <col min="13310" max="13310" width="13.140625" style="36" customWidth="1"/>
    <col min="13311" max="13319" width="0" style="36" hidden="1" customWidth="1"/>
    <col min="13320" max="13320" width="16" style="36" customWidth="1"/>
    <col min="13321" max="13559" width="9.140625" style="36"/>
    <col min="13560" max="13560" width="5.85546875" style="36" customWidth="1"/>
    <col min="13561" max="13561" width="46" style="36" customWidth="1"/>
    <col min="13562" max="13564" width="15.7109375" style="36" customWidth="1"/>
    <col min="13565" max="13565" width="16.7109375" style="36" customWidth="1"/>
    <col min="13566" max="13566" width="13.140625" style="36" customWidth="1"/>
    <col min="13567" max="13575" width="0" style="36" hidden="1" customWidth="1"/>
    <col min="13576" max="13576" width="16" style="36" customWidth="1"/>
    <col min="13577" max="13815" width="9.140625" style="36"/>
    <col min="13816" max="13816" width="5.85546875" style="36" customWidth="1"/>
    <col min="13817" max="13817" width="46" style="36" customWidth="1"/>
    <col min="13818" max="13820" width="15.7109375" style="36" customWidth="1"/>
    <col min="13821" max="13821" width="16.7109375" style="36" customWidth="1"/>
    <col min="13822" max="13822" width="13.140625" style="36" customWidth="1"/>
    <col min="13823" max="13831" width="0" style="36" hidden="1" customWidth="1"/>
    <col min="13832" max="13832" width="16" style="36" customWidth="1"/>
    <col min="13833" max="14071" width="9.140625" style="36"/>
    <col min="14072" max="14072" width="5.85546875" style="36" customWidth="1"/>
    <col min="14073" max="14073" width="46" style="36" customWidth="1"/>
    <col min="14074" max="14076" width="15.7109375" style="36" customWidth="1"/>
    <col min="14077" max="14077" width="16.7109375" style="36" customWidth="1"/>
    <col min="14078" max="14078" width="13.140625" style="36" customWidth="1"/>
    <col min="14079" max="14087" width="0" style="36" hidden="1" customWidth="1"/>
    <col min="14088" max="14088" width="16" style="36" customWidth="1"/>
    <col min="14089" max="14327" width="9.140625" style="36"/>
    <col min="14328" max="14328" width="5.85546875" style="36" customWidth="1"/>
    <col min="14329" max="14329" width="46" style="36" customWidth="1"/>
    <col min="14330" max="14332" width="15.7109375" style="36" customWidth="1"/>
    <col min="14333" max="14333" width="16.7109375" style="36" customWidth="1"/>
    <col min="14334" max="14334" width="13.140625" style="36" customWidth="1"/>
    <col min="14335" max="14343" width="0" style="36" hidden="1" customWidth="1"/>
    <col min="14344" max="14344" width="16" style="36" customWidth="1"/>
    <col min="14345" max="14583" width="9.140625" style="36"/>
    <col min="14584" max="14584" width="5.85546875" style="36" customWidth="1"/>
    <col min="14585" max="14585" width="46" style="36" customWidth="1"/>
    <col min="14586" max="14588" width="15.7109375" style="36" customWidth="1"/>
    <col min="14589" max="14589" width="16.7109375" style="36" customWidth="1"/>
    <col min="14590" max="14590" width="13.140625" style="36" customWidth="1"/>
    <col min="14591" max="14599" width="0" style="36" hidden="1" customWidth="1"/>
    <col min="14600" max="14600" width="16" style="36" customWidth="1"/>
    <col min="14601" max="14839" width="9.140625" style="36"/>
    <col min="14840" max="14840" width="5.85546875" style="36" customWidth="1"/>
    <col min="14841" max="14841" width="46" style="36" customWidth="1"/>
    <col min="14842" max="14844" width="15.7109375" style="36" customWidth="1"/>
    <col min="14845" max="14845" width="16.7109375" style="36" customWidth="1"/>
    <col min="14846" max="14846" width="13.140625" style="36" customWidth="1"/>
    <col min="14847" max="14855" width="0" style="36" hidden="1" customWidth="1"/>
    <col min="14856" max="14856" width="16" style="36" customWidth="1"/>
    <col min="14857" max="15095" width="9.140625" style="36"/>
    <col min="15096" max="15096" width="5.85546875" style="36" customWidth="1"/>
    <col min="15097" max="15097" width="46" style="36" customWidth="1"/>
    <col min="15098" max="15100" width="15.7109375" style="36" customWidth="1"/>
    <col min="15101" max="15101" width="16.7109375" style="36" customWidth="1"/>
    <col min="15102" max="15102" width="13.140625" style="36" customWidth="1"/>
    <col min="15103" max="15111" width="0" style="36" hidden="1" customWidth="1"/>
    <col min="15112" max="15112" width="16" style="36" customWidth="1"/>
    <col min="15113" max="15351" width="9.140625" style="36"/>
    <col min="15352" max="15352" width="5.85546875" style="36" customWidth="1"/>
    <col min="15353" max="15353" width="46" style="36" customWidth="1"/>
    <col min="15354" max="15356" width="15.7109375" style="36" customWidth="1"/>
    <col min="15357" max="15357" width="16.7109375" style="36" customWidth="1"/>
    <col min="15358" max="15358" width="13.140625" style="36" customWidth="1"/>
    <col min="15359" max="15367" width="0" style="36" hidden="1" customWidth="1"/>
    <col min="15368" max="15368" width="16" style="36" customWidth="1"/>
    <col min="15369" max="15607" width="9.140625" style="36"/>
    <col min="15608" max="15608" width="5.85546875" style="36" customWidth="1"/>
    <col min="15609" max="15609" width="46" style="36" customWidth="1"/>
    <col min="15610" max="15612" width="15.7109375" style="36" customWidth="1"/>
    <col min="15613" max="15613" width="16.7109375" style="36" customWidth="1"/>
    <col min="15614" max="15614" width="13.140625" style="36" customWidth="1"/>
    <col min="15615" max="15623" width="0" style="36" hidden="1" customWidth="1"/>
    <col min="15624" max="15624" width="16" style="36" customWidth="1"/>
    <col min="15625" max="15863" width="9.140625" style="36"/>
    <col min="15864" max="15864" width="5.85546875" style="36" customWidth="1"/>
    <col min="15865" max="15865" width="46" style="36" customWidth="1"/>
    <col min="15866" max="15868" width="15.7109375" style="36" customWidth="1"/>
    <col min="15869" max="15869" width="16.7109375" style="36" customWidth="1"/>
    <col min="15870" max="15870" width="13.140625" style="36" customWidth="1"/>
    <col min="15871" max="15879" width="0" style="36" hidden="1" customWidth="1"/>
    <col min="15880" max="15880" width="16" style="36" customWidth="1"/>
    <col min="15881" max="16119" width="9.140625" style="36"/>
    <col min="16120" max="16120" width="5.85546875" style="36" customWidth="1"/>
    <col min="16121" max="16121" width="46" style="36" customWidth="1"/>
    <col min="16122" max="16124" width="15.7109375" style="36" customWidth="1"/>
    <col min="16125" max="16125" width="16.7109375" style="36" customWidth="1"/>
    <col min="16126" max="16126" width="13.140625" style="36" customWidth="1"/>
    <col min="16127" max="16135" width="0" style="36" hidden="1" customWidth="1"/>
    <col min="16136" max="16136" width="16" style="36" customWidth="1"/>
    <col min="16137" max="16384" width="9.140625" style="36"/>
  </cols>
  <sheetData>
    <row r="1" spans="1:12" x14ac:dyDescent="0.25">
      <c r="E1" s="36" t="s">
        <v>63</v>
      </c>
    </row>
    <row r="2" spans="1:12" x14ac:dyDescent="0.25">
      <c r="E2" s="36" t="s">
        <v>69</v>
      </c>
    </row>
    <row r="3" spans="1:12" x14ac:dyDescent="0.25">
      <c r="E3" s="36" t="s">
        <v>70</v>
      </c>
    </row>
    <row r="4" spans="1:12" x14ac:dyDescent="0.25">
      <c r="E4" s="36" t="s">
        <v>71</v>
      </c>
    </row>
    <row r="5" spans="1:12" x14ac:dyDescent="0.25">
      <c r="E5" s="36" t="s">
        <v>72</v>
      </c>
      <c r="L5" s="37"/>
    </row>
    <row r="6" spans="1:12" hidden="1" x14ac:dyDescent="0.25">
      <c r="C6" s="36" t="s">
        <v>73</v>
      </c>
      <c r="L6" s="37"/>
    </row>
    <row r="7" spans="1:12" hidden="1" x14ac:dyDescent="0.25">
      <c r="C7" s="36" t="s">
        <v>111</v>
      </c>
      <c r="L7" s="37"/>
    </row>
    <row r="8" spans="1:12" hidden="1" x14ac:dyDescent="0.25">
      <c r="C8" s="36" t="s">
        <v>137</v>
      </c>
      <c r="L8" s="37"/>
    </row>
    <row r="9" spans="1:12" hidden="1" x14ac:dyDescent="0.25">
      <c r="C9" s="36" t="s">
        <v>128</v>
      </c>
      <c r="L9" s="37"/>
    </row>
    <row r="10" spans="1:12" ht="15.75" hidden="1" customHeight="1" x14ac:dyDescent="0.25">
      <c r="A10" s="38" t="s">
        <v>78</v>
      </c>
      <c r="B10" s="38" t="s">
        <v>6</v>
      </c>
      <c r="C10" s="87" t="s">
        <v>112</v>
      </c>
      <c r="D10" s="87"/>
      <c r="E10" s="87"/>
      <c r="F10" s="88" t="s">
        <v>113</v>
      </c>
      <c r="L10" s="37"/>
    </row>
    <row r="11" spans="1:12" ht="78.75" hidden="1" customHeight="1" x14ac:dyDescent="0.25">
      <c r="A11" s="39"/>
      <c r="B11" s="39"/>
      <c r="C11" s="40" t="s">
        <v>114</v>
      </c>
      <c r="D11" s="40" t="s">
        <v>115</v>
      </c>
      <c r="E11" s="40" t="s">
        <v>116</v>
      </c>
      <c r="F11" s="88"/>
      <c r="L11" s="37"/>
    </row>
    <row r="12" spans="1:12" hidden="1" x14ac:dyDescent="0.25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L12" s="37"/>
    </row>
    <row r="13" spans="1:12" ht="31.5" hidden="1" x14ac:dyDescent="0.25">
      <c r="A13" s="42" t="s">
        <v>7</v>
      </c>
      <c r="B13" s="40" t="s">
        <v>117</v>
      </c>
      <c r="C13" s="43">
        <f>'[1]факт расх'!C159*1000</f>
        <v>181581.02864573302</v>
      </c>
      <c r="D13" s="44">
        <v>9</v>
      </c>
      <c r="E13" s="44">
        <f>1440+1000+1000+2500+4000+804.9+37+150+400</f>
        <v>11331.9</v>
      </c>
      <c r="F13" s="43">
        <f>C13/D13</f>
        <v>20175.66984952589</v>
      </c>
      <c r="H13" s="45"/>
      <c r="L13" s="37"/>
    </row>
    <row r="14" spans="1:12" ht="47.25" hidden="1" x14ac:dyDescent="0.25">
      <c r="A14" s="42" t="s">
        <v>8</v>
      </c>
      <c r="B14" s="40" t="s">
        <v>118</v>
      </c>
      <c r="C14" s="43">
        <f>('[1]факт расх'!C160+'[1]факт расх'!C161+'[1]факт расх'!C162)*1000</f>
        <v>1307164.0468718144</v>
      </c>
      <c r="D14" s="44">
        <v>9</v>
      </c>
      <c r="E14" s="44">
        <f>1440+1000+1000+2500+4000+804.9+37+150+400</f>
        <v>11331.9</v>
      </c>
      <c r="F14" s="43">
        <f>C14/D14</f>
        <v>145240.44965242382</v>
      </c>
      <c r="H14" s="45"/>
      <c r="L14" s="37"/>
    </row>
    <row r="15" spans="1:12" ht="110.25" hidden="1" x14ac:dyDescent="0.25">
      <c r="A15" s="46" t="s">
        <v>159</v>
      </c>
      <c r="B15" s="40" t="s">
        <v>160</v>
      </c>
      <c r="C15" s="43"/>
      <c r="D15" s="44"/>
      <c r="E15" s="44"/>
      <c r="F15" s="43"/>
      <c r="H15" s="45"/>
      <c r="L15" s="37"/>
    </row>
    <row r="16" spans="1:12" ht="110.25" hidden="1" x14ac:dyDescent="0.25">
      <c r="A16" s="42" t="s">
        <v>161</v>
      </c>
      <c r="B16" s="40" t="s">
        <v>162</v>
      </c>
      <c r="C16" s="43"/>
      <c r="D16" s="44"/>
      <c r="E16" s="44"/>
      <c r="F16" s="43"/>
      <c r="H16" s="45"/>
      <c r="L16" s="37"/>
    </row>
    <row r="17" spans="1:12" x14ac:dyDescent="0.25">
      <c r="A17" s="48"/>
      <c r="L17" s="37"/>
    </row>
    <row r="18" spans="1:12" hidden="1" x14ac:dyDescent="0.25">
      <c r="C18" s="36" t="s">
        <v>73</v>
      </c>
      <c r="L18" s="37"/>
    </row>
    <row r="19" spans="1:12" hidden="1" x14ac:dyDescent="0.25">
      <c r="C19" s="36" t="s">
        <v>111</v>
      </c>
      <c r="L19" s="37"/>
    </row>
    <row r="20" spans="1:12" hidden="1" x14ac:dyDescent="0.25">
      <c r="C20" s="36" t="s">
        <v>137</v>
      </c>
      <c r="L20" s="37"/>
    </row>
    <row r="21" spans="1:12" hidden="1" x14ac:dyDescent="0.25">
      <c r="C21" s="36" t="s">
        <v>119</v>
      </c>
      <c r="L21" s="37"/>
    </row>
    <row r="22" spans="1:12" ht="15.75" hidden="1" customHeight="1" x14ac:dyDescent="0.25">
      <c r="A22" s="38" t="s">
        <v>78</v>
      </c>
      <c r="B22" s="38" t="s">
        <v>6</v>
      </c>
      <c r="C22" s="87" t="s">
        <v>112</v>
      </c>
      <c r="D22" s="87"/>
      <c r="E22" s="87"/>
      <c r="F22" s="88" t="s">
        <v>113</v>
      </c>
      <c r="L22" s="37"/>
    </row>
    <row r="23" spans="1:12" ht="78.75" hidden="1" customHeight="1" x14ac:dyDescent="0.25">
      <c r="A23" s="39"/>
      <c r="B23" s="39"/>
      <c r="C23" s="40" t="s">
        <v>114</v>
      </c>
      <c r="D23" s="40" t="s">
        <v>115</v>
      </c>
      <c r="E23" s="40" t="s">
        <v>116</v>
      </c>
      <c r="F23" s="88"/>
      <c r="L23" s="37"/>
    </row>
    <row r="24" spans="1:12" hidden="1" x14ac:dyDescent="0.25">
      <c r="A24" s="41">
        <v>1</v>
      </c>
      <c r="B24" s="41">
        <v>2</v>
      </c>
      <c r="C24" s="41">
        <v>3</v>
      </c>
      <c r="D24" s="41">
        <v>4</v>
      </c>
      <c r="E24" s="41">
        <v>5</v>
      </c>
      <c r="F24" s="41">
        <v>6</v>
      </c>
      <c r="L24" s="37"/>
    </row>
    <row r="25" spans="1:12" ht="31.5" hidden="1" x14ac:dyDescent="0.25">
      <c r="A25" s="42" t="s">
        <v>7</v>
      </c>
      <c r="B25" s="40" t="s">
        <v>117</v>
      </c>
      <c r="C25" s="49">
        <f>'[1]факт расх'!C169*1000</f>
        <v>634202.73113193794</v>
      </c>
      <c r="D25" s="50">
        <v>8</v>
      </c>
      <c r="E25" s="50">
        <f>6000+2700+300+200+300+150+455+585</f>
        <v>10690</v>
      </c>
      <c r="F25" s="49">
        <f>C25/D25</f>
        <v>79275.341391492242</v>
      </c>
      <c r="L25" s="37"/>
    </row>
    <row r="26" spans="1:12" ht="47.25" hidden="1" x14ac:dyDescent="0.25">
      <c r="A26" s="42" t="s">
        <v>8</v>
      </c>
      <c r="B26" s="40" t="s">
        <v>118</v>
      </c>
      <c r="C26" s="49">
        <f>('[1]факт расх'!C174)*1000</f>
        <v>1927512.9488680619</v>
      </c>
      <c r="D26" s="50">
        <v>8</v>
      </c>
      <c r="E26" s="50">
        <f>6000+2700+300+200+300+150+455+585</f>
        <v>10690</v>
      </c>
      <c r="F26" s="49">
        <f>C26/D26</f>
        <v>240939.11860850774</v>
      </c>
      <c r="L26" s="37"/>
    </row>
    <row r="27" spans="1:12" ht="126" hidden="1" x14ac:dyDescent="0.25">
      <c r="A27" s="46" t="s">
        <v>159</v>
      </c>
      <c r="B27" s="40" t="s">
        <v>185</v>
      </c>
      <c r="C27" s="49"/>
      <c r="D27" s="50"/>
      <c r="E27" s="50"/>
      <c r="F27" s="49"/>
      <c r="L27" s="37"/>
    </row>
    <row r="28" spans="1:12" ht="100.5" hidden="1" customHeight="1" x14ac:dyDescent="0.25">
      <c r="A28" s="42" t="s">
        <v>161</v>
      </c>
      <c r="B28" s="40" t="s">
        <v>186</v>
      </c>
      <c r="C28" s="49">
        <f>C26</f>
        <v>1927512.9488680619</v>
      </c>
      <c r="D28" s="49">
        <f>D26</f>
        <v>8</v>
      </c>
      <c r="E28" s="49">
        <f>E26</f>
        <v>10690</v>
      </c>
      <c r="F28" s="49">
        <f>F26</f>
        <v>240939.11860850774</v>
      </c>
      <c r="L28" s="37"/>
    </row>
    <row r="29" spans="1:12" x14ac:dyDescent="0.25">
      <c r="L29" s="37"/>
    </row>
    <row r="30" spans="1:12" x14ac:dyDescent="0.25">
      <c r="C30" s="36" t="s">
        <v>73</v>
      </c>
      <c r="L30" s="37"/>
    </row>
    <row r="31" spans="1:12" x14ac:dyDescent="0.25">
      <c r="C31" s="36" t="s">
        <v>111</v>
      </c>
      <c r="L31" s="37"/>
    </row>
    <row r="32" spans="1:12" x14ac:dyDescent="0.25">
      <c r="C32" s="36" t="s">
        <v>137</v>
      </c>
      <c r="L32" s="37"/>
    </row>
    <row r="33" spans="1:12" x14ac:dyDescent="0.25">
      <c r="C33" s="36" t="s">
        <v>196</v>
      </c>
      <c r="L33" s="37"/>
    </row>
    <row r="34" spans="1:12" ht="15.75" customHeight="1" x14ac:dyDescent="0.25">
      <c r="A34" s="38" t="s">
        <v>78</v>
      </c>
      <c r="B34" s="38" t="s">
        <v>6</v>
      </c>
      <c r="C34" s="87" t="s">
        <v>112</v>
      </c>
      <c r="D34" s="87"/>
      <c r="E34" s="87"/>
      <c r="F34" s="88" t="s">
        <v>113</v>
      </c>
      <c r="L34" s="37"/>
    </row>
    <row r="35" spans="1:12" ht="78.75" x14ac:dyDescent="0.25">
      <c r="A35" s="39"/>
      <c r="B35" s="39"/>
      <c r="C35" s="40" t="s">
        <v>114</v>
      </c>
      <c r="D35" s="40" t="s">
        <v>115</v>
      </c>
      <c r="E35" s="40" t="s">
        <v>116</v>
      </c>
      <c r="F35" s="88"/>
      <c r="L35" s="37"/>
    </row>
    <row r="36" spans="1:12" x14ac:dyDescent="0.25">
      <c r="A36" s="41">
        <v>1</v>
      </c>
      <c r="B36" s="41">
        <v>2</v>
      </c>
      <c r="C36" s="41">
        <v>3</v>
      </c>
      <c r="D36" s="41">
        <v>4</v>
      </c>
      <c r="E36" s="41">
        <v>5</v>
      </c>
      <c r="F36" s="41">
        <v>6</v>
      </c>
      <c r="L36" s="37"/>
    </row>
    <row r="37" spans="1:12" ht="31.5" x14ac:dyDescent="0.25">
      <c r="A37" s="42" t="s">
        <v>7</v>
      </c>
      <c r="B37" s="40" t="s">
        <v>117</v>
      </c>
      <c r="C37" s="49">
        <v>217308.25122708181</v>
      </c>
      <c r="D37" s="50">
        <v>7</v>
      </c>
      <c r="E37" s="50">
        <v>9190</v>
      </c>
      <c r="F37" s="49">
        <v>31044.035889583116</v>
      </c>
      <c r="L37" s="37"/>
    </row>
    <row r="38" spans="1:12" ht="47.25" x14ac:dyDescent="0.25">
      <c r="A38" s="42" t="s">
        <v>8</v>
      </c>
      <c r="B38" s="40" t="s">
        <v>118</v>
      </c>
      <c r="C38" s="49">
        <v>338139.59877291851</v>
      </c>
      <c r="D38" s="50">
        <v>6</v>
      </c>
      <c r="E38" s="50">
        <v>9190</v>
      </c>
      <c r="F38" s="49">
        <v>56356.599795486421</v>
      </c>
      <c r="L38" s="37"/>
    </row>
    <row r="39" spans="1:12" ht="126" x14ac:dyDescent="0.25">
      <c r="A39" s="46" t="s">
        <v>159</v>
      </c>
      <c r="B39" s="40" t="s">
        <v>185</v>
      </c>
      <c r="C39" s="49">
        <v>19139.89394491255</v>
      </c>
      <c r="D39" s="50">
        <v>2</v>
      </c>
      <c r="E39" s="50">
        <v>300</v>
      </c>
      <c r="F39" s="49">
        <v>9569.946972456275</v>
      </c>
      <c r="L39" s="37"/>
    </row>
    <row r="40" spans="1:12" ht="97.5" customHeight="1" x14ac:dyDescent="0.25">
      <c r="A40" s="42" t="s">
        <v>161</v>
      </c>
      <c r="B40" s="40" t="s">
        <v>186</v>
      </c>
      <c r="C40" s="49">
        <v>318999.70482800598</v>
      </c>
      <c r="D40" s="50">
        <v>4</v>
      </c>
      <c r="E40" s="50">
        <v>8890</v>
      </c>
      <c r="F40" s="49">
        <v>79749.926207001496</v>
      </c>
      <c r="L40" s="37"/>
    </row>
    <row r="41" spans="1:12" x14ac:dyDescent="0.25">
      <c r="L41" s="37"/>
    </row>
    <row r="42" spans="1:12" x14ac:dyDescent="0.25">
      <c r="C42" s="36" t="s">
        <v>73</v>
      </c>
      <c r="L42" s="37"/>
    </row>
    <row r="43" spans="1:12" x14ac:dyDescent="0.25">
      <c r="C43" s="36" t="s">
        <v>111</v>
      </c>
      <c r="L43" s="37"/>
    </row>
    <row r="44" spans="1:12" x14ac:dyDescent="0.25">
      <c r="C44" s="36" t="s">
        <v>137</v>
      </c>
      <c r="L44" s="37"/>
    </row>
    <row r="45" spans="1:12" x14ac:dyDescent="0.25">
      <c r="C45" s="36" t="s">
        <v>224</v>
      </c>
      <c r="L45" s="37"/>
    </row>
    <row r="46" spans="1:12" ht="15.75" customHeight="1" x14ac:dyDescent="0.25">
      <c r="A46" s="38" t="s">
        <v>78</v>
      </c>
      <c r="B46" s="38" t="s">
        <v>6</v>
      </c>
      <c r="C46" s="87" t="s">
        <v>112</v>
      </c>
      <c r="D46" s="87"/>
      <c r="E46" s="87"/>
      <c r="F46" s="88" t="s">
        <v>113</v>
      </c>
      <c r="L46" s="37"/>
    </row>
    <row r="47" spans="1:12" ht="78.75" x14ac:dyDescent="0.25">
      <c r="A47" s="39"/>
      <c r="B47" s="39"/>
      <c r="C47" s="40" t="s">
        <v>114</v>
      </c>
      <c r="D47" s="40" t="s">
        <v>115</v>
      </c>
      <c r="E47" s="40" t="s">
        <v>116</v>
      </c>
      <c r="F47" s="88"/>
      <c r="L47" s="37"/>
    </row>
    <row r="48" spans="1:12" x14ac:dyDescent="0.25">
      <c r="A48" s="41">
        <v>1</v>
      </c>
      <c r="B48" s="41">
        <v>2</v>
      </c>
      <c r="C48" s="41">
        <v>3</v>
      </c>
      <c r="D48" s="41">
        <v>4</v>
      </c>
      <c r="E48" s="41">
        <v>5</v>
      </c>
      <c r="F48" s="41">
        <v>6</v>
      </c>
      <c r="L48" s="37"/>
    </row>
    <row r="49" spans="1:12" ht="31.5" x14ac:dyDescent="0.25">
      <c r="A49" s="42" t="s">
        <v>7</v>
      </c>
      <c r="B49" s="40" t="s">
        <v>117</v>
      </c>
      <c r="C49" s="49">
        <v>6508735.1297978098</v>
      </c>
      <c r="D49" s="50">
        <v>9</v>
      </c>
      <c r="E49" s="50">
        <v>18223</v>
      </c>
      <c r="F49" s="49">
        <v>723192.7921997566</v>
      </c>
      <c r="L49" s="37"/>
    </row>
    <row r="50" spans="1:12" ht="47.25" x14ac:dyDescent="0.25">
      <c r="A50" s="42" t="s">
        <v>8</v>
      </c>
      <c r="B50" s="40" t="s">
        <v>118</v>
      </c>
      <c r="C50" s="49">
        <v>7928105.8702021902</v>
      </c>
      <c r="D50" s="50">
        <v>9</v>
      </c>
      <c r="E50" s="50">
        <v>18223</v>
      </c>
      <c r="F50" s="49">
        <v>880900.65224468778</v>
      </c>
      <c r="L50" s="37"/>
    </row>
    <row r="51" spans="1:12" ht="126" x14ac:dyDescent="0.25">
      <c r="A51" s="46" t="s">
        <v>159</v>
      </c>
      <c r="B51" s="40" t="s">
        <v>185</v>
      </c>
      <c r="C51" s="49"/>
      <c r="D51" s="50"/>
      <c r="E51" s="50"/>
      <c r="F51" s="49"/>
      <c r="L51" s="37"/>
    </row>
    <row r="52" spans="1:12" ht="110.25" x14ac:dyDescent="0.25">
      <c r="A52" s="42" t="s">
        <v>161</v>
      </c>
      <c r="B52" s="40" t="s">
        <v>186</v>
      </c>
      <c r="C52" s="49">
        <v>7928105.8702021902</v>
      </c>
      <c r="D52" s="50">
        <v>9</v>
      </c>
      <c r="E52" s="50">
        <v>18223</v>
      </c>
      <c r="F52" s="49">
        <v>880900.65224468778</v>
      </c>
      <c r="L52" s="37"/>
    </row>
    <row r="53" spans="1:12" x14ac:dyDescent="0.25">
      <c r="A53" s="47"/>
      <c r="B53" s="63"/>
      <c r="C53" s="64"/>
      <c r="D53" s="65"/>
      <c r="E53" s="65"/>
      <c r="F53" s="64"/>
      <c r="L53" s="37"/>
    </row>
    <row r="54" spans="1:12" x14ac:dyDescent="0.25">
      <c r="C54" s="36" t="s">
        <v>73</v>
      </c>
      <c r="L54" s="37"/>
    </row>
    <row r="55" spans="1:12" x14ac:dyDescent="0.25">
      <c r="C55" s="36" t="s">
        <v>111</v>
      </c>
      <c r="L55" s="37"/>
    </row>
    <row r="56" spans="1:12" x14ac:dyDescent="0.25">
      <c r="C56" s="36" t="s">
        <v>137</v>
      </c>
      <c r="L56" s="37"/>
    </row>
    <row r="57" spans="1:12" x14ac:dyDescent="0.25">
      <c r="C57" s="36" t="s">
        <v>225</v>
      </c>
      <c r="L57" s="37"/>
    </row>
    <row r="58" spans="1:12" x14ac:dyDescent="0.25">
      <c r="A58" s="38" t="s">
        <v>78</v>
      </c>
      <c r="B58" s="38" t="s">
        <v>6</v>
      </c>
      <c r="C58" s="87" t="s">
        <v>112</v>
      </c>
      <c r="D58" s="87"/>
      <c r="E58" s="87"/>
      <c r="F58" s="88" t="s">
        <v>113</v>
      </c>
      <c r="L58" s="37"/>
    </row>
    <row r="59" spans="1:12" ht="78.75" x14ac:dyDescent="0.25">
      <c r="A59" s="39"/>
      <c r="B59" s="39"/>
      <c r="C59" s="40" t="s">
        <v>114</v>
      </c>
      <c r="D59" s="40" t="s">
        <v>115</v>
      </c>
      <c r="E59" s="40" t="s">
        <v>116</v>
      </c>
      <c r="F59" s="88"/>
      <c r="L59" s="37"/>
    </row>
    <row r="60" spans="1:12" x14ac:dyDescent="0.25">
      <c r="A60" s="41">
        <v>1</v>
      </c>
      <c r="B60" s="41">
        <v>2</v>
      </c>
      <c r="C60" s="41">
        <v>3</v>
      </c>
      <c r="D60" s="41">
        <v>4</v>
      </c>
      <c r="E60" s="41">
        <v>5</v>
      </c>
      <c r="F60" s="41">
        <v>6</v>
      </c>
      <c r="L60" s="37"/>
    </row>
    <row r="61" spans="1:12" ht="31.5" x14ac:dyDescent="0.25">
      <c r="A61" s="42" t="s">
        <v>7</v>
      </c>
      <c r="B61" s="40" t="s">
        <v>117</v>
      </c>
      <c r="C61" s="49">
        <v>146986.43045231648</v>
      </c>
      <c r="D61" s="50">
        <v>12</v>
      </c>
      <c r="E61" s="50">
        <v>18136</v>
      </c>
      <c r="F61" s="49">
        <v>12248.869204359706</v>
      </c>
      <c r="L61" s="37"/>
    </row>
    <row r="62" spans="1:12" ht="47.25" x14ac:dyDescent="0.25">
      <c r="A62" s="42" t="s">
        <v>8</v>
      </c>
      <c r="B62" s="40" t="s">
        <v>118</v>
      </c>
      <c r="C62" s="49">
        <v>160195.49954768352</v>
      </c>
      <c r="D62" s="50">
        <v>10</v>
      </c>
      <c r="E62" s="50">
        <v>13960</v>
      </c>
      <c r="F62" s="49">
        <v>16019.549954768352</v>
      </c>
      <c r="L62" s="37"/>
    </row>
    <row r="63" spans="1:12" ht="126" x14ac:dyDescent="0.25">
      <c r="A63" s="46" t="s">
        <v>159</v>
      </c>
      <c r="B63" s="40" t="s">
        <v>185</v>
      </c>
      <c r="C63" s="49"/>
      <c r="D63" s="50"/>
      <c r="E63" s="50"/>
      <c r="F63" s="49"/>
      <c r="L63" s="37"/>
    </row>
    <row r="64" spans="1:12" ht="95.25" customHeight="1" x14ac:dyDescent="0.25">
      <c r="A64" s="42" t="s">
        <v>161</v>
      </c>
      <c r="B64" s="40" t="s">
        <v>186</v>
      </c>
      <c r="C64" s="49">
        <v>160195.49954768352</v>
      </c>
      <c r="D64" s="50">
        <v>10</v>
      </c>
      <c r="E64" s="50">
        <v>13960</v>
      </c>
      <c r="F64" s="49">
        <v>16019.549954768352</v>
      </c>
      <c r="L64" s="37"/>
    </row>
    <row r="65" spans="1:12" ht="47.25" customHeight="1" x14ac:dyDescent="0.25">
      <c r="L65" s="37"/>
    </row>
    <row r="66" spans="1:12" x14ac:dyDescent="0.25">
      <c r="C66" s="51" t="s">
        <v>120</v>
      </c>
      <c r="L66" s="37"/>
    </row>
    <row r="67" spans="1:12" ht="31.5" x14ac:dyDescent="0.25">
      <c r="A67" s="42"/>
      <c r="B67" s="42"/>
      <c r="C67" s="42" t="s">
        <v>197</v>
      </c>
      <c r="D67" s="42" t="s">
        <v>226</v>
      </c>
      <c r="E67" s="42" t="s">
        <v>227</v>
      </c>
      <c r="F67" s="42" t="s">
        <v>228</v>
      </c>
      <c r="G67" s="40" t="s">
        <v>229</v>
      </c>
      <c r="L67" s="37"/>
    </row>
    <row r="68" spans="1:12" s="30" customFormat="1" ht="63" x14ac:dyDescent="0.25">
      <c r="A68" s="33">
        <v>1</v>
      </c>
      <c r="B68" s="32" t="s">
        <v>121</v>
      </c>
      <c r="C68" s="34">
        <v>31044.035889583116</v>
      </c>
      <c r="D68" s="34">
        <v>723192.7921997566</v>
      </c>
      <c r="E68" s="34">
        <v>12248.869204359706</v>
      </c>
      <c r="F68" s="29" t="s">
        <v>57</v>
      </c>
      <c r="G68" s="29" t="s">
        <v>57</v>
      </c>
      <c r="L68" s="31"/>
    </row>
    <row r="69" spans="1:12" s="30" customFormat="1" ht="94.5" x14ac:dyDescent="0.25">
      <c r="A69" s="33">
        <v>2</v>
      </c>
      <c r="B69" s="32" t="s">
        <v>163</v>
      </c>
      <c r="C69" s="34"/>
      <c r="D69" s="34"/>
      <c r="E69" s="34"/>
      <c r="F69" s="29" t="s">
        <v>57</v>
      </c>
      <c r="G69" s="29" t="s">
        <v>57</v>
      </c>
      <c r="L69" s="31"/>
    </row>
    <row r="70" spans="1:12" s="30" customFormat="1" ht="141.75" x14ac:dyDescent="0.25">
      <c r="A70" s="33" t="s">
        <v>159</v>
      </c>
      <c r="B70" s="32" t="s">
        <v>187</v>
      </c>
      <c r="C70" s="34">
        <v>9569.946972456275</v>
      </c>
      <c r="D70" s="34">
        <v>0</v>
      </c>
      <c r="E70" s="34">
        <v>0</v>
      </c>
      <c r="F70" s="29"/>
      <c r="G70" s="29"/>
      <c r="L70" s="31"/>
    </row>
    <row r="71" spans="1:12" s="30" customFormat="1" ht="110.25" x14ac:dyDescent="0.25">
      <c r="A71" s="33" t="s">
        <v>161</v>
      </c>
      <c r="B71" s="32" t="s">
        <v>188</v>
      </c>
      <c r="C71" s="34">
        <v>79749.926207001496</v>
      </c>
      <c r="D71" s="34">
        <v>880900.65224468778</v>
      </c>
      <c r="E71" s="34">
        <v>16019.549954768352</v>
      </c>
      <c r="F71" s="29"/>
      <c r="G71" s="29"/>
      <c r="L71" s="31"/>
    </row>
    <row r="72" spans="1:12" s="30" customFormat="1" x14ac:dyDescent="0.25">
      <c r="A72" s="33">
        <v>3</v>
      </c>
      <c r="B72" s="32" t="s">
        <v>122</v>
      </c>
      <c r="C72" s="67">
        <v>113.8</v>
      </c>
      <c r="D72" s="67">
        <v>105.9</v>
      </c>
      <c r="E72" s="67">
        <v>108.5</v>
      </c>
      <c r="F72" s="67">
        <v>109.3</v>
      </c>
      <c r="G72" s="67">
        <v>105.4</v>
      </c>
      <c r="L72" s="31"/>
    </row>
    <row r="73" spans="1:12" s="30" customFormat="1" ht="47.25" x14ac:dyDescent="0.25">
      <c r="A73" s="33">
        <v>4</v>
      </c>
      <c r="B73" s="52" t="s">
        <v>164</v>
      </c>
      <c r="C73" s="29" t="s">
        <v>57</v>
      </c>
      <c r="D73" s="29" t="s">
        <v>57</v>
      </c>
      <c r="E73" s="29" t="s">
        <v>57</v>
      </c>
      <c r="F73" s="29" t="s">
        <v>57</v>
      </c>
      <c r="G73" s="53">
        <v>319718.02047877113</v>
      </c>
      <c r="L73" s="31"/>
    </row>
    <row r="74" spans="1:12" s="30" customFormat="1" ht="157.5" x14ac:dyDescent="0.25">
      <c r="A74" s="33">
        <v>5</v>
      </c>
      <c r="B74" s="52" t="s">
        <v>189</v>
      </c>
      <c r="C74" s="29"/>
      <c r="D74" s="29"/>
      <c r="E74" s="29"/>
      <c r="F74" s="29"/>
      <c r="G74" s="53">
        <v>6333.8242255795685</v>
      </c>
      <c r="L74" s="31"/>
    </row>
    <row r="75" spans="1:12" s="30" customFormat="1" ht="110.25" x14ac:dyDescent="0.25">
      <c r="A75" s="33">
        <v>6</v>
      </c>
      <c r="B75" s="52" t="s">
        <v>190</v>
      </c>
      <c r="C75" s="29"/>
      <c r="D75" s="29"/>
      <c r="E75" s="29"/>
      <c r="F75" s="29"/>
      <c r="G75" s="53">
        <v>408365.15622598783</v>
      </c>
      <c r="L75" s="31"/>
    </row>
    <row r="76" spans="1:12" s="30" customFormat="1" ht="204.75" x14ac:dyDescent="0.25">
      <c r="A76" s="33">
        <v>6</v>
      </c>
      <c r="B76" s="52" t="s">
        <v>191</v>
      </c>
      <c r="C76" s="29" t="s">
        <v>57</v>
      </c>
      <c r="D76" s="29" t="s">
        <v>57</v>
      </c>
      <c r="E76" s="29" t="s">
        <v>57</v>
      </c>
      <c r="F76" s="29" t="s">
        <v>57</v>
      </c>
      <c r="G76" s="53" t="s">
        <v>57</v>
      </c>
      <c r="L76" s="31"/>
    </row>
    <row r="77" spans="1:12" s="30" customFormat="1" ht="78.75" x14ac:dyDescent="0.25">
      <c r="A77" s="33" t="s">
        <v>192</v>
      </c>
      <c r="B77" s="52" t="s">
        <v>193</v>
      </c>
      <c r="C77" s="29" t="s">
        <v>57</v>
      </c>
      <c r="D77" s="29" t="s">
        <v>57</v>
      </c>
      <c r="E77" s="29" t="s">
        <v>57</v>
      </c>
      <c r="F77" s="29" t="s">
        <v>57</v>
      </c>
      <c r="G77" s="68">
        <v>326051.84470435069</v>
      </c>
      <c r="L77" s="31"/>
    </row>
    <row r="78" spans="1:12" s="30" customFormat="1" ht="78.75" x14ac:dyDescent="0.25">
      <c r="A78" s="33" t="s">
        <v>194</v>
      </c>
      <c r="B78" s="52" t="s">
        <v>195</v>
      </c>
      <c r="C78" s="29" t="s">
        <v>57</v>
      </c>
      <c r="D78" s="29" t="s">
        <v>57</v>
      </c>
      <c r="E78" s="29" t="s">
        <v>57</v>
      </c>
      <c r="F78" s="29" t="s">
        <v>57</v>
      </c>
      <c r="G78" s="68">
        <v>728083.17670475901</v>
      </c>
      <c r="L78" s="31"/>
    </row>
    <row r="79" spans="1:12" s="30" customFormat="1" ht="7.5" customHeight="1" x14ac:dyDescent="0.25">
      <c r="B79" s="66"/>
      <c r="C79" s="66"/>
      <c r="D79" s="66"/>
      <c r="E79" s="66"/>
      <c r="L79" s="31"/>
    </row>
    <row r="80" spans="1:12" s="30" customFormat="1" ht="9" customHeight="1" x14ac:dyDescent="0.25">
      <c r="B80" s="66"/>
      <c r="C80" s="66"/>
      <c r="D80" s="66"/>
      <c r="E80" s="69"/>
      <c r="G80" s="70"/>
      <c r="L80" s="31"/>
    </row>
    <row r="81" spans="2:12" s="30" customFormat="1" x14ac:dyDescent="0.25">
      <c r="B81" s="100"/>
      <c r="C81" s="66"/>
      <c r="D81" s="66"/>
      <c r="L81" s="31"/>
    </row>
    <row r="82" spans="2:12" s="30" customFormat="1" ht="18" x14ac:dyDescent="0.25">
      <c r="B82" s="102"/>
      <c r="C82" s="71"/>
      <c r="D82" s="71"/>
      <c r="E82" s="71"/>
      <c r="F82" s="66"/>
      <c r="L82" s="31"/>
    </row>
    <row r="83" spans="2:12" s="30" customFormat="1" x14ac:dyDescent="0.25">
      <c r="L83" s="31"/>
    </row>
    <row r="84" spans="2:12" s="30" customFormat="1" x14ac:dyDescent="0.25">
      <c r="L84" s="31"/>
    </row>
    <row r="85" spans="2:12" s="30" customFormat="1" x14ac:dyDescent="0.25">
      <c r="L85" s="31"/>
    </row>
    <row r="86" spans="2:12" s="30" customFormat="1" x14ac:dyDescent="0.25">
      <c r="L86" s="31"/>
    </row>
    <row r="87" spans="2:12" s="30" customFormat="1" x14ac:dyDescent="0.25">
      <c r="L87" s="31"/>
    </row>
    <row r="88" spans="2:12" s="30" customFormat="1" x14ac:dyDescent="0.25">
      <c r="L88" s="31"/>
    </row>
    <row r="89" spans="2:12" s="30" customFormat="1" x14ac:dyDescent="0.25">
      <c r="L89" s="31"/>
    </row>
    <row r="90" spans="2:12" s="30" customFormat="1" x14ac:dyDescent="0.25">
      <c r="L90" s="31"/>
    </row>
    <row r="91" spans="2:12" s="30" customFormat="1" x14ac:dyDescent="0.25">
      <c r="L91" s="31"/>
    </row>
    <row r="92" spans="2:12" s="30" customFormat="1" x14ac:dyDescent="0.25">
      <c r="L92" s="31"/>
    </row>
    <row r="93" spans="2:12" s="30" customFormat="1" x14ac:dyDescent="0.25">
      <c r="L93" s="31"/>
    </row>
    <row r="94" spans="2:12" s="30" customFormat="1" x14ac:dyDescent="0.25">
      <c r="L94" s="31"/>
    </row>
    <row r="95" spans="2:12" s="30" customFormat="1" x14ac:dyDescent="0.25">
      <c r="L95" s="31"/>
    </row>
    <row r="96" spans="2:12" s="30" customFormat="1" x14ac:dyDescent="0.25">
      <c r="L96" s="31"/>
    </row>
    <row r="97" spans="12:12" s="30" customFormat="1" x14ac:dyDescent="0.25">
      <c r="L97" s="31"/>
    </row>
    <row r="98" spans="12:12" s="30" customFormat="1" x14ac:dyDescent="0.25">
      <c r="L98" s="31"/>
    </row>
    <row r="99" spans="12:12" s="30" customFormat="1" x14ac:dyDescent="0.25">
      <c r="L99" s="31"/>
    </row>
    <row r="100" spans="12:12" s="30" customFormat="1" x14ac:dyDescent="0.25">
      <c r="L100" s="31"/>
    </row>
    <row r="101" spans="12:12" s="30" customFormat="1" x14ac:dyDescent="0.25">
      <c r="L101" s="31"/>
    </row>
    <row r="102" spans="12:12" s="30" customFormat="1" x14ac:dyDescent="0.25">
      <c r="L102" s="31"/>
    </row>
    <row r="103" spans="12:12" s="30" customFormat="1" x14ac:dyDescent="0.25">
      <c r="L103" s="31"/>
    </row>
    <row r="104" spans="12:12" s="30" customFormat="1" x14ac:dyDescent="0.25">
      <c r="L104" s="31"/>
    </row>
    <row r="105" spans="12:12" s="30" customFormat="1" x14ac:dyDescent="0.25">
      <c r="L105" s="31"/>
    </row>
    <row r="106" spans="12:12" s="30" customFormat="1" x14ac:dyDescent="0.25">
      <c r="L106" s="31"/>
    </row>
    <row r="107" spans="12:12" s="30" customFormat="1" x14ac:dyDescent="0.25">
      <c r="L107" s="31"/>
    </row>
    <row r="108" spans="12:12" s="30" customFormat="1" x14ac:dyDescent="0.25">
      <c r="L108" s="31"/>
    </row>
    <row r="109" spans="12:12" s="30" customFormat="1" x14ac:dyDescent="0.25">
      <c r="L109" s="31"/>
    </row>
    <row r="110" spans="12:12" s="30" customFormat="1" x14ac:dyDescent="0.25">
      <c r="L110" s="31"/>
    </row>
    <row r="111" spans="12:12" s="30" customFormat="1" x14ac:dyDescent="0.25">
      <c r="L111" s="31"/>
    </row>
    <row r="112" spans="12:12" s="30" customFormat="1" x14ac:dyDescent="0.25">
      <c r="L112" s="31"/>
    </row>
    <row r="113" spans="12:12" s="30" customFormat="1" x14ac:dyDescent="0.25">
      <c r="L113" s="31"/>
    </row>
    <row r="114" spans="12:12" s="30" customFormat="1" x14ac:dyDescent="0.25"/>
    <row r="115" spans="12:12" s="30" customFormat="1" x14ac:dyDescent="0.25"/>
    <row r="116" spans="12:12" s="30" customFormat="1" x14ac:dyDescent="0.25"/>
    <row r="117" spans="12:12" s="30" customFormat="1" x14ac:dyDescent="0.25"/>
  </sheetData>
  <mergeCells count="10">
    <mergeCell ref="C46:E46"/>
    <mergeCell ref="F46:F47"/>
    <mergeCell ref="C22:E22"/>
    <mergeCell ref="F22:F23"/>
    <mergeCell ref="C58:E58"/>
    <mergeCell ref="F58:F59"/>
    <mergeCell ref="C10:E10"/>
    <mergeCell ref="F10:F11"/>
    <mergeCell ref="C34:E34"/>
    <mergeCell ref="F34:F35"/>
  </mergeCells>
  <pageMargins left="0.7" right="0.7" top="0.75" bottom="0.75" header="0.3" footer="0.3"/>
  <pageSetup paperSize="9" scale="65" orientation="portrait" verticalDpi="0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view="pageLayout" topLeftCell="A7" zoomScaleNormal="100" workbookViewId="0">
      <selection activeCell="K46" sqref="K46"/>
    </sheetView>
  </sheetViews>
  <sheetFormatPr defaultRowHeight="15" x14ac:dyDescent="0.25"/>
  <sheetData>
    <row r="2" spans="1:1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x14ac:dyDescent="0.25">
      <c r="A3" s="1" t="s">
        <v>123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x14ac:dyDescent="0.25">
      <c r="A4" s="1" t="s">
        <v>124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x14ac:dyDescent="0.25">
      <c r="A5" s="1" t="s">
        <v>125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75" x14ac:dyDescent="0.25">
      <c r="A6" s="1" t="s">
        <v>126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.75" x14ac:dyDescent="0.25">
      <c r="A12" s="1" t="s">
        <v>165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.75" x14ac:dyDescent="0.25">
      <c r="A13" s="1" t="s">
        <v>129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.75" x14ac:dyDescent="0.25">
      <c r="A14" s="1" t="s">
        <v>230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75" x14ac:dyDescent="0.25">
      <c r="A15" s="1" t="s">
        <v>231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K46" sqref="K46"/>
    </sheetView>
  </sheetViews>
  <sheetFormatPr defaultRowHeight="15" x14ac:dyDescent="0.25"/>
  <cols>
    <col min="1" max="1" width="9.140625" style="3"/>
    <col min="2" max="2" width="34" style="3" customWidth="1"/>
    <col min="3" max="3" width="18.7109375" style="3" customWidth="1"/>
    <col min="4" max="4" width="18.85546875" style="3" customWidth="1"/>
    <col min="5" max="6" width="13.42578125" style="3" customWidth="1"/>
    <col min="7" max="16384" width="9.140625" style="3"/>
  </cols>
  <sheetData>
    <row r="1" spans="1:4" x14ac:dyDescent="0.25">
      <c r="D1" s="2" t="s">
        <v>63</v>
      </c>
    </row>
    <row r="2" spans="1:4" x14ac:dyDescent="0.25">
      <c r="D2" s="2" t="s">
        <v>0</v>
      </c>
    </row>
    <row r="3" spans="1:4" x14ac:dyDescent="0.25">
      <c r="D3" s="2" t="s">
        <v>1</v>
      </c>
    </row>
    <row r="4" spans="1:4" x14ac:dyDescent="0.25">
      <c r="D4" s="2" t="s">
        <v>2</v>
      </c>
    </row>
    <row r="5" spans="1:4" x14ac:dyDescent="0.25">
      <c r="A5" s="2"/>
    </row>
    <row r="6" spans="1:4" x14ac:dyDescent="0.25">
      <c r="A6" s="2"/>
    </row>
    <row r="7" spans="1:4" x14ac:dyDescent="0.25">
      <c r="A7" s="4"/>
    </row>
    <row r="8" spans="1:4" x14ac:dyDescent="0.25">
      <c r="A8" s="90" t="s">
        <v>64</v>
      </c>
      <c r="B8" s="90"/>
      <c r="C8" s="90"/>
      <c r="D8" s="90"/>
    </row>
    <row r="9" spans="1:4" x14ac:dyDescent="0.25">
      <c r="A9" s="90" t="s">
        <v>14</v>
      </c>
      <c r="B9" s="90"/>
      <c r="C9" s="90"/>
      <c r="D9" s="90"/>
    </row>
    <row r="10" spans="1:4" x14ac:dyDescent="0.25">
      <c r="A10" s="90" t="s">
        <v>15</v>
      </c>
      <c r="B10" s="90"/>
      <c r="C10" s="90"/>
      <c r="D10" s="90"/>
    </row>
    <row r="11" spans="1:4" x14ac:dyDescent="0.25">
      <c r="A11" s="4"/>
    </row>
    <row r="12" spans="1:4" ht="90" x14ac:dyDescent="0.25">
      <c r="A12" s="89" t="s">
        <v>6</v>
      </c>
      <c r="B12" s="89"/>
      <c r="C12" s="10" t="s">
        <v>16</v>
      </c>
      <c r="D12" s="10" t="s">
        <v>17</v>
      </c>
    </row>
    <row r="13" spans="1:4" ht="60" customHeight="1" x14ac:dyDescent="0.25">
      <c r="A13" s="10" t="s">
        <v>7</v>
      </c>
      <c r="B13" s="11" t="s">
        <v>18</v>
      </c>
      <c r="C13" s="10" t="s">
        <v>57</v>
      </c>
      <c r="D13" s="10" t="s">
        <v>57</v>
      </c>
    </row>
    <row r="14" spans="1:4" ht="75" x14ac:dyDescent="0.25">
      <c r="A14" s="10" t="s">
        <v>8</v>
      </c>
      <c r="B14" s="11" t="s">
        <v>19</v>
      </c>
      <c r="C14" s="10" t="s">
        <v>57</v>
      </c>
      <c r="D14" s="10" t="s">
        <v>57</v>
      </c>
    </row>
    <row r="15" spans="1:4" ht="63" customHeight="1" x14ac:dyDescent="0.25">
      <c r="A15" s="10" t="s">
        <v>9</v>
      </c>
      <c r="B15" s="11" t="s">
        <v>20</v>
      </c>
      <c r="C15" s="10" t="s">
        <v>57</v>
      </c>
      <c r="D15" s="10" t="s">
        <v>57</v>
      </c>
    </row>
  </sheetData>
  <mergeCells count="4">
    <mergeCell ref="A12:B12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zoomScaleNormal="100" workbookViewId="0">
      <selection activeCell="C16" sqref="C16"/>
    </sheetView>
  </sheetViews>
  <sheetFormatPr defaultRowHeight="15" x14ac:dyDescent="0.25"/>
  <cols>
    <col min="1" max="1" width="9.140625" style="3"/>
    <col min="2" max="2" width="33.42578125" style="3" customWidth="1"/>
    <col min="3" max="3" width="18.85546875" style="3" customWidth="1"/>
    <col min="4" max="4" width="19.85546875" style="3" customWidth="1"/>
    <col min="5" max="5" width="22.42578125" style="3" customWidth="1"/>
    <col min="6" max="16384" width="9.140625" style="3"/>
  </cols>
  <sheetData>
    <row r="1" spans="1:11" x14ac:dyDescent="0.25">
      <c r="E1" s="2" t="s">
        <v>4</v>
      </c>
    </row>
    <row r="2" spans="1:11" x14ac:dyDescent="0.25">
      <c r="E2" s="2" t="s">
        <v>0</v>
      </c>
    </row>
    <row r="3" spans="1:11" x14ac:dyDescent="0.25">
      <c r="E3" s="2" t="s">
        <v>1</v>
      </c>
    </row>
    <row r="4" spans="1:11" x14ac:dyDescent="0.25">
      <c r="E4" s="2" t="s">
        <v>2</v>
      </c>
    </row>
    <row r="5" spans="1:11" x14ac:dyDescent="0.25">
      <c r="A5" s="4"/>
    </row>
    <row r="6" spans="1:11" x14ac:dyDescent="0.25">
      <c r="A6" s="2"/>
    </row>
    <row r="7" spans="1:11" x14ac:dyDescent="0.25">
      <c r="A7" s="4"/>
    </row>
    <row r="8" spans="1:11" x14ac:dyDescent="0.25">
      <c r="A8" s="90" t="s">
        <v>64</v>
      </c>
      <c r="B8" s="90"/>
      <c r="C8" s="90"/>
      <c r="D8" s="90"/>
      <c r="E8" s="90"/>
    </row>
    <row r="9" spans="1:11" x14ac:dyDescent="0.25">
      <c r="A9" s="90" t="s">
        <v>21</v>
      </c>
      <c r="B9" s="90"/>
      <c r="C9" s="90"/>
      <c r="D9" s="90"/>
      <c r="E9" s="90"/>
    </row>
    <row r="10" spans="1:11" x14ac:dyDescent="0.25">
      <c r="A10" s="90" t="s">
        <v>61</v>
      </c>
      <c r="B10" s="90"/>
      <c r="C10" s="90"/>
      <c r="D10" s="90"/>
      <c r="E10" s="90"/>
    </row>
    <row r="11" spans="1:11" x14ac:dyDescent="0.25">
      <c r="A11" s="90" t="s">
        <v>22</v>
      </c>
      <c r="B11" s="90"/>
      <c r="C11" s="90"/>
      <c r="D11" s="90"/>
      <c r="E11" s="90"/>
    </row>
    <row r="12" spans="1:11" x14ac:dyDescent="0.25">
      <c r="A12" s="4"/>
    </row>
    <row r="13" spans="1:11" ht="165" x14ac:dyDescent="0.25">
      <c r="A13" s="89" t="s">
        <v>6</v>
      </c>
      <c r="B13" s="89"/>
      <c r="C13" s="10" t="s">
        <v>23</v>
      </c>
      <c r="D13" s="10" t="s">
        <v>24</v>
      </c>
      <c r="E13" s="10" t="s">
        <v>25</v>
      </c>
    </row>
    <row r="14" spans="1:11" ht="30" x14ac:dyDescent="0.25">
      <c r="A14" s="12" t="s">
        <v>7</v>
      </c>
      <c r="B14" s="13" t="s">
        <v>26</v>
      </c>
      <c r="C14" s="14">
        <f>SUM(C15:C16)</f>
        <v>13151.844850000003</v>
      </c>
      <c r="D14" s="15">
        <f>SUM(D15:D16)</f>
        <v>4511.2</v>
      </c>
      <c r="E14" s="16">
        <f t="shared" ref="E14" si="0">SUM(E15:E16)</f>
        <v>13325</v>
      </c>
    </row>
    <row r="15" spans="1:11" x14ac:dyDescent="0.25">
      <c r="A15" s="17"/>
      <c r="B15" s="18" t="s">
        <v>27</v>
      </c>
      <c r="C15" s="14"/>
      <c r="D15" s="19"/>
      <c r="E15" s="20"/>
      <c r="G15" s="21"/>
      <c r="K15" s="21"/>
    </row>
    <row r="16" spans="1:11" x14ac:dyDescent="0.25">
      <c r="A16" s="17"/>
      <c r="B16" s="18" t="s">
        <v>28</v>
      </c>
      <c r="C16" s="55">
        <f>а!G30</f>
        <v>13151.844850000003</v>
      </c>
      <c r="D16" s="73">
        <f>а!E36+а!E37+а!E38+а!E39+а!E40+а!E41+а!E42+а!E43+а!E44+а!E45+а!E46+а!E47+а!E48+а!E49+а!E50+а!E51</f>
        <v>4511.2</v>
      </c>
      <c r="E16" s="54">
        <f>а!F36+а!F40+а!F44+а!F48+а!F50</f>
        <v>13325</v>
      </c>
    </row>
    <row r="17" spans="1:5" x14ac:dyDescent="0.25">
      <c r="A17" s="17"/>
      <c r="B17" s="18" t="s">
        <v>29</v>
      </c>
      <c r="C17" s="54" t="s">
        <v>57</v>
      </c>
      <c r="D17" s="54" t="s">
        <v>57</v>
      </c>
      <c r="E17" s="54" t="s">
        <v>57</v>
      </c>
    </row>
    <row r="18" spans="1:5" ht="30" x14ac:dyDescent="0.25">
      <c r="A18" s="12" t="s">
        <v>8</v>
      </c>
      <c r="B18" s="13" t="s">
        <v>30</v>
      </c>
      <c r="C18" s="54" t="str">
        <f>C20</f>
        <v>-</v>
      </c>
      <c r="D18" s="54" t="str">
        <f t="shared" ref="D18:E18" si="1">D20</f>
        <v>-</v>
      </c>
      <c r="E18" s="54" t="str">
        <f t="shared" si="1"/>
        <v>-</v>
      </c>
    </row>
    <row r="19" spans="1:5" x14ac:dyDescent="0.25">
      <c r="A19" s="17"/>
      <c r="B19" s="18" t="s">
        <v>27</v>
      </c>
      <c r="C19" s="54" t="s">
        <v>57</v>
      </c>
      <c r="D19" s="54" t="s">
        <v>57</v>
      </c>
      <c r="E19" s="54" t="s">
        <v>57</v>
      </c>
    </row>
    <row r="20" spans="1:5" x14ac:dyDescent="0.25">
      <c r="A20" s="17"/>
      <c r="B20" s="18" t="s">
        <v>28</v>
      </c>
      <c r="C20" s="54" t="s">
        <v>57</v>
      </c>
      <c r="D20" s="54" t="s">
        <v>57</v>
      </c>
      <c r="E20" s="54" t="s">
        <v>57</v>
      </c>
    </row>
    <row r="21" spans="1:5" x14ac:dyDescent="0.25">
      <c r="A21" s="22"/>
      <c r="B21" s="18" t="s">
        <v>29</v>
      </c>
      <c r="C21" s="16" t="s">
        <v>57</v>
      </c>
      <c r="D21" s="16" t="s">
        <v>57</v>
      </c>
      <c r="E21" s="16" t="s">
        <v>57</v>
      </c>
    </row>
  </sheetData>
  <mergeCells count="5">
    <mergeCell ref="A13:B13"/>
    <mergeCell ref="A8:E8"/>
    <mergeCell ref="A10:E10"/>
    <mergeCell ref="A11:E11"/>
    <mergeCell ref="A9:E9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zoomScaleNormal="100" workbookViewId="0">
      <selection activeCell="K46" sqref="K46"/>
    </sheetView>
  </sheetViews>
  <sheetFormatPr defaultRowHeight="15" x14ac:dyDescent="0.25"/>
  <cols>
    <col min="1" max="1" width="9.140625" style="74"/>
    <col min="2" max="2" width="21.42578125" style="74" customWidth="1"/>
    <col min="3" max="3" width="10.140625" style="74" customWidth="1"/>
    <col min="4" max="8" width="9.28515625" style="74" bestFit="1" customWidth="1"/>
    <col min="9" max="9" width="9" style="74" customWidth="1"/>
    <col min="10" max="10" width="11.5703125" style="74" bestFit="1" customWidth="1"/>
    <col min="11" max="11" width="9.28515625" style="74" bestFit="1" customWidth="1"/>
    <col min="12" max="16384" width="9.140625" style="74"/>
  </cols>
  <sheetData>
    <row r="1" spans="1:13" x14ac:dyDescent="0.25">
      <c r="K1" s="75" t="s">
        <v>5</v>
      </c>
    </row>
    <row r="2" spans="1:13" x14ac:dyDescent="0.25">
      <c r="K2" s="75" t="s">
        <v>0</v>
      </c>
    </row>
    <row r="3" spans="1:13" x14ac:dyDescent="0.25">
      <c r="K3" s="75" t="s">
        <v>1</v>
      </c>
    </row>
    <row r="4" spans="1:13" x14ac:dyDescent="0.25">
      <c r="K4" s="75" t="s">
        <v>2</v>
      </c>
    </row>
    <row r="5" spans="1:13" x14ac:dyDescent="0.25">
      <c r="A5" s="76"/>
    </row>
    <row r="6" spans="1:13" x14ac:dyDescent="0.25">
      <c r="A6" s="75"/>
    </row>
    <row r="7" spans="1:13" x14ac:dyDescent="0.25">
      <c r="A7" s="76"/>
    </row>
    <row r="8" spans="1:13" x14ac:dyDescent="0.25">
      <c r="A8" s="91" t="s">
        <v>31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3" x14ac:dyDescent="0.25">
      <c r="A9" s="91" t="s">
        <v>32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3" x14ac:dyDescent="0.25">
      <c r="A10" s="91" t="s">
        <v>33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M10" s="77"/>
    </row>
    <row r="11" spans="1:13" x14ac:dyDescent="0.25">
      <c r="A11" s="76"/>
      <c r="D11" s="74" t="s">
        <v>232</v>
      </c>
    </row>
    <row r="12" spans="1:13" ht="30" customHeight="1" x14ac:dyDescent="0.25">
      <c r="A12" s="93" t="s">
        <v>34</v>
      </c>
      <c r="B12" s="93"/>
      <c r="C12" s="93" t="s">
        <v>35</v>
      </c>
      <c r="D12" s="93"/>
      <c r="E12" s="93"/>
      <c r="F12" s="93" t="s">
        <v>36</v>
      </c>
      <c r="G12" s="93"/>
      <c r="H12" s="93"/>
      <c r="I12" s="93" t="s">
        <v>37</v>
      </c>
      <c r="J12" s="93"/>
      <c r="K12" s="93"/>
    </row>
    <row r="13" spans="1:13" ht="30" x14ac:dyDescent="0.25">
      <c r="A13" s="93"/>
      <c r="B13" s="93"/>
      <c r="C13" s="78" t="s">
        <v>27</v>
      </c>
      <c r="D13" s="78" t="s">
        <v>28</v>
      </c>
      <c r="E13" s="78" t="s">
        <v>38</v>
      </c>
      <c r="F13" s="78" t="s">
        <v>27</v>
      </c>
      <c r="G13" s="78" t="s">
        <v>28</v>
      </c>
      <c r="H13" s="78" t="s">
        <v>38</v>
      </c>
      <c r="I13" s="78" t="s">
        <v>27</v>
      </c>
      <c r="J13" s="78" t="s">
        <v>28</v>
      </c>
      <c r="K13" s="78" t="s">
        <v>38</v>
      </c>
    </row>
    <row r="14" spans="1:13" x14ac:dyDescent="0.25">
      <c r="A14" s="78" t="s">
        <v>7</v>
      </c>
      <c r="B14" s="24" t="s">
        <v>39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</row>
    <row r="15" spans="1:13" x14ac:dyDescent="0.25">
      <c r="A15" s="24"/>
      <c r="B15" s="79" t="s">
        <v>40</v>
      </c>
      <c r="C15" s="24"/>
      <c r="D15" s="24"/>
      <c r="E15" s="24"/>
      <c r="F15" s="24"/>
      <c r="G15" s="24"/>
      <c r="H15" s="24"/>
      <c r="I15" s="24"/>
      <c r="J15" s="24"/>
      <c r="K15" s="24"/>
    </row>
    <row r="16" spans="1:13" ht="30" x14ac:dyDescent="0.25">
      <c r="A16" s="24"/>
      <c r="B16" s="79" t="s">
        <v>41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3">
        <v>0</v>
      </c>
      <c r="J16" s="24">
        <v>0</v>
      </c>
      <c r="K16" s="24">
        <v>0</v>
      </c>
      <c r="M16" s="77"/>
    </row>
    <row r="17" spans="1:14" ht="30" x14ac:dyDescent="0.25">
      <c r="A17" s="78" t="s">
        <v>8</v>
      </c>
      <c r="B17" s="24" t="s">
        <v>42</v>
      </c>
      <c r="C17" s="24">
        <v>2</v>
      </c>
      <c r="D17" s="24">
        <v>0</v>
      </c>
      <c r="E17" s="24">
        <v>0</v>
      </c>
      <c r="F17" s="24">
        <f>150+150</f>
        <v>300</v>
      </c>
      <c r="G17" s="24">
        <v>0</v>
      </c>
      <c r="H17" s="24">
        <v>0</v>
      </c>
      <c r="I17" s="23">
        <f>69.5148/1.2*2</f>
        <v>115.85799999999999</v>
      </c>
      <c r="J17" s="24"/>
      <c r="K17" s="24">
        <v>0</v>
      </c>
    </row>
    <row r="18" spans="1:14" x14ac:dyDescent="0.25">
      <c r="A18" s="24"/>
      <c r="B18" s="79" t="s">
        <v>40</v>
      </c>
      <c r="C18" s="24"/>
      <c r="D18" s="24"/>
      <c r="E18" s="24"/>
      <c r="F18" s="24"/>
      <c r="G18" s="24"/>
      <c r="H18" s="24"/>
      <c r="I18" s="24"/>
      <c r="J18" s="24"/>
      <c r="K18" s="24"/>
    </row>
    <row r="19" spans="1:14" ht="30" x14ac:dyDescent="0.25">
      <c r="A19" s="24"/>
      <c r="B19" s="79" t="s">
        <v>43</v>
      </c>
      <c r="C19" s="24"/>
      <c r="D19" s="24"/>
      <c r="E19" s="24"/>
      <c r="F19" s="24"/>
      <c r="G19" s="24"/>
      <c r="H19" s="24"/>
      <c r="I19" s="24"/>
      <c r="J19" s="24"/>
      <c r="K19" s="24"/>
    </row>
    <row r="20" spans="1:14" ht="30" x14ac:dyDescent="0.25">
      <c r="A20" s="78" t="s">
        <v>9</v>
      </c>
      <c r="B20" s="24" t="s">
        <v>44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5">
        <v>0</v>
      </c>
      <c r="K20" s="24">
        <v>0</v>
      </c>
    </row>
    <row r="21" spans="1:14" x14ac:dyDescent="0.25">
      <c r="A21" s="24"/>
      <c r="B21" s="79" t="s">
        <v>40</v>
      </c>
      <c r="C21" s="24"/>
      <c r="D21" s="24"/>
      <c r="E21" s="24"/>
      <c r="F21" s="24"/>
      <c r="G21" s="24"/>
      <c r="H21" s="24"/>
      <c r="I21" s="24"/>
      <c r="J21" s="24"/>
      <c r="K21" s="24"/>
    </row>
    <row r="22" spans="1:14" ht="45" x14ac:dyDescent="0.25">
      <c r="A22" s="24"/>
      <c r="B22" s="79" t="s">
        <v>45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</row>
    <row r="23" spans="1:14" ht="30" x14ac:dyDescent="0.25">
      <c r="A23" s="78" t="s">
        <v>10</v>
      </c>
      <c r="B23" s="24" t="s">
        <v>46</v>
      </c>
      <c r="C23" s="24"/>
      <c r="D23" s="24">
        <v>3</v>
      </c>
      <c r="E23" s="24">
        <v>0</v>
      </c>
      <c r="F23" s="24"/>
      <c r="G23" s="24">
        <f>850+1600+4000</f>
        <v>6450</v>
      </c>
      <c r="H23" s="24">
        <v>0</v>
      </c>
      <c r="I23" s="25"/>
      <c r="J23" s="26">
        <f>1183.20727/1.2+1470.85224/1.2+4792.08779/1.2</f>
        <v>6205.1227500000005</v>
      </c>
      <c r="K23" s="24">
        <v>0</v>
      </c>
      <c r="N23" s="77"/>
    </row>
    <row r="24" spans="1:14" x14ac:dyDescent="0.25">
      <c r="A24" s="24"/>
      <c r="B24" s="79" t="s">
        <v>40</v>
      </c>
      <c r="C24" s="24"/>
      <c r="D24" s="24"/>
      <c r="E24" s="24"/>
      <c r="F24" s="24"/>
      <c r="G24" s="24"/>
      <c r="H24" s="24"/>
      <c r="I24" s="24"/>
      <c r="J24" s="24"/>
      <c r="K24" s="24"/>
    </row>
    <row r="25" spans="1:14" ht="45" x14ac:dyDescent="0.25">
      <c r="A25" s="24"/>
      <c r="B25" s="79" t="s">
        <v>45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</row>
    <row r="26" spans="1:14" x14ac:dyDescent="0.25">
      <c r="A26" s="78" t="s">
        <v>11</v>
      </c>
      <c r="B26" s="24" t="s">
        <v>47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</row>
    <row r="27" spans="1:14" x14ac:dyDescent="0.25">
      <c r="A27" s="24"/>
      <c r="B27" s="79" t="s">
        <v>40</v>
      </c>
      <c r="C27" s="24"/>
      <c r="D27" s="24"/>
      <c r="E27" s="24"/>
      <c r="F27" s="24"/>
      <c r="G27" s="24"/>
      <c r="H27" s="24"/>
      <c r="I27" s="24"/>
      <c r="J27" s="24"/>
      <c r="K27" s="24"/>
    </row>
    <row r="28" spans="1:14" ht="45" x14ac:dyDescent="0.25">
      <c r="A28" s="24"/>
      <c r="B28" s="79" t="s">
        <v>45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</row>
    <row r="29" spans="1:14" x14ac:dyDescent="0.25">
      <c r="A29" s="78" t="s">
        <v>12</v>
      </c>
      <c r="B29" s="24" t="s">
        <v>48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</row>
    <row r="30" spans="1:14" x14ac:dyDescent="0.25">
      <c r="A30" s="76"/>
      <c r="C30" s="77"/>
      <c r="D30" s="77"/>
    </row>
    <row r="31" spans="1:14" x14ac:dyDescent="0.25">
      <c r="A31" s="76"/>
      <c r="C31" s="77"/>
      <c r="D31" s="77"/>
    </row>
    <row r="32" spans="1:14" ht="35.25" customHeight="1" x14ac:dyDescent="0.25">
      <c r="A32" s="92" t="s">
        <v>49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ht="96" customHeight="1" x14ac:dyDescent="0.25">
      <c r="A33" s="92" t="s">
        <v>50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</row>
  </sheetData>
  <mergeCells count="9">
    <mergeCell ref="A8:K8"/>
    <mergeCell ref="A9:K9"/>
    <mergeCell ref="A10:K10"/>
    <mergeCell ref="A32:K32"/>
    <mergeCell ref="A33:K33"/>
    <mergeCell ref="A12:B13"/>
    <mergeCell ref="C12:E12"/>
    <mergeCell ref="F12:H12"/>
    <mergeCell ref="I12:K12"/>
  </mergeCells>
  <hyperlinks>
    <hyperlink ref="B16" location="Par672" display="Par672"/>
    <hyperlink ref="B19" location="Par673" display="Par673"/>
  </hyperlink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7" zoomScale="60" zoomScaleNormal="100" workbookViewId="0">
      <selection activeCell="K35" sqref="K35"/>
    </sheetView>
  </sheetViews>
  <sheetFormatPr defaultRowHeight="15" x14ac:dyDescent="0.25"/>
  <cols>
    <col min="1" max="1" width="9.140625" style="74"/>
    <col min="2" max="2" width="25.5703125" style="74" customWidth="1"/>
    <col min="3" max="3" width="10.28515625" style="74" customWidth="1"/>
    <col min="4" max="6" width="9.140625" style="74"/>
    <col min="7" max="7" width="10.42578125" style="74" bestFit="1" customWidth="1"/>
    <col min="8" max="8" width="9.140625" style="74"/>
    <col min="9" max="9" width="24.140625" style="74" customWidth="1"/>
    <col min="10" max="10" width="9.140625" style="74"/>
    <col min="11" max="11" width="115.42578125" style="74" customWidth="1"/>
    <col min="12" max="16384" width="9.140625" style="74"/>
  </cols>
  <sheetData>
    <row r="1" spans="1:11" x14ac:dyDescent="0.25">
      <c r="H1" s="75" t="s">
        <v>13</v>
      </c>
    </row>
    <row r="2" spans="1:11" x14ac:dyDescent="0.25">
      <c r="H2" s="75" t="s">
        <v>0</v>
      </c>
    </row>
    <row r="3" spans="1:11" x14ac:dyDescent="0.25">
      <c r="H3" s="75" t="s">
        <v>1</v>
      </c>
    </row>
    <row r="4" spans="1:11" x14ac:dyDescent="0.25">
      <c r="H4" s="75" t="s">
        <v>2</v>
      </c>
    </row>
    <row r="5" spans="1:11" x14ac:dyDescent="0.25">
      <c r="A5" s="75"/>
    </row>
    <row r="6" spans="1:11" x14ac:dyDescent="0.25">
      <c r="A6" s="75"/>
    </row>
    <row r="7" spans="1:11" x14ac:dyDescent="0.25">
      <c r="A7" s="75"/>
    </row>
    <row r="8" spans="1:11" x14ac:dyDescent="0.25">
      <c r="A8" s="91" t="s">
        <v>31</v>
      </c>
      <c r="B8" s="91"/>
      <c r="C8" s="91"/>
      <c r="D8" s="91"/>
      <c r="E8" s="91"/>
      <c r="F8" s="91"/>
      <c r="G8" s="91"/>
      <c r="H8" s="91"/>
    </row>
    <row r="9" spans="1:11" x14ac:dyDescent="0.25">
      <c r="A9" s="91" t="s">
        <v>51</v>
      </c>
      <c r="B9" s="91"/>
      <c r="C9" s="91"/>
      <c r="D9" s="91"/>
      <c r="E9" s="91"/>
      <c r="F9" s="91"/>
      <c r="G9" s="91"/>
      <c r="H9" s="91"/>
    </row>
    <row r="10" spans="1:11" x14ac:dyDescent="0.25">
      <c r="A10" s="91" t="s">
        <v>52</v>
      </c>
      <c r="B10" s="91"/>
      <c r="C10" s="91"/>
      <c r="D10" s="91"/>
      <c r="E10" s="91"/>
      <c r="F10" s="91"/>
      <c r="G10" s="91"/>
      <c r="H10" s="91"/>
    </row>
    <row r="11" spans="1:11" x14ac:dyDescent="0.25">
      <c r="A11" s="76"/>
      <c r="C11" s="74" t="s">
        <v>232</v>
      </c>
    </row>
    <row r="12" spans="1:11" ht="30" customHeight="1" x14ac:dyDescent="0.25">
      <c r="A12" s="93" t="s">
        <v>34</v>
      </c>
      <c r="B12" s="93"/>
      <c r="C12" s="93" t="s">
        <v>53</v>
      </c>
      <c r="D12" s="93"/>
      <c r="E12" s="93"/>
      <c r="F12" s="93" t="s">
        <v>36</v>
      </c>
      <c r="G12" s="93"/>
      <c r="H12" s="93"/>
    </row>
    <row r="13" spans="1:11" ht="30" x14ac:dyDescent="0.25">
      <c r="A13" s="93"/>
      <c r="B13" s="93"/>
      <c r="C13" s="78" t="s">
        <v>27</v>
      </c>
      <c r="D13" s="78" t="s">
        <v>28</v>
      </c>
      <c r="E13" s="78" t="s">
        <v>38</v>
      </c>
      <c r="F13" s="78" t="s">
        <v>27</v>
      </c>
      <c r="G13" s="78" t="s">
        <v>28</v>
      </c>
      <c r="H13" s="78" t="s">
        <v>38</v>
      </c>
    </row>
    <row r="14" spans="1:11" x14ac:dyDescent="0.25">
      <c r="A14" s="78" t="s">
        <v>7</v>
      </c>
      <c r="B14" s="24" t="s">
        <v>39</v>
      </c>
      <c r="C14" s="24">
        <f>C16</f>
        <v>0</v>
      </c>
      <c r="D14" s="24">
        <f t="shared" ref="D14:H14" si="0">D16</f>
        <v>0</v>
      </c>
      <c r="E14" s="24">
        <f t="shared" si="0"/>
        <v>0</v>
      </c>
      <c r="F14" s="24">
        <f t="shared" si="0"/>
        <v>0</v>
      </c>
      <c r="G14" s="24">
        <f t="shared" si="0"/>
        <v>0</v>
      </c>
      <c r="H14" s="24">
        <f t="shared" si="0"/>
        <v>0</v>
      </c>
    </row>
    <row r="15" spans="1:11" x14ac:dyDescent="0.25">
      <c r="A15" s="24"/>
      <c r="B15" s="79" t="s">
        <v>40</v>
      </c>
      <c r="C15" s="24"/>
      <c r="D15" s="24"/>
      <c r="E15" s="24"/>
      <c r="F15" s="24"/>
      <c r="G15" s="24"/>
      <c r="H15" s="24"/>
    </row>
    <row r="16" spans="1:11" x14ac:dyDescent="0.25">
      <c r="A16" s="24"/>
      <c r="B16" s="79" t="s">
        <v>41</v>
      </c>
      <c r="C16" s="24"/>
      <c r="D16" s="24"/>
      <c r="E16" s="24"/>
      <c r="F16" s="24"/>
      <c r="G16" s="24"/>
      <c r="H16" s="24"/>
      <c r="I16" s="80"/>
      <c r="J16" s="80"/>
      <c r="K16" s="80"/>
    </row>
    <row r="17" spans="1:11" x14ac:dyDescent="0.25">
      <c r="A17" s="78" t="s">
        <v>8</v>
      </c>
      <c r="B17" s="24" t="s">
        <v>42</v>
      </c>
      <c r="C17" s="24">
        <v>2</v>
      </c>
      <c r="D17" s="24">
        <v>0</v>
      </c>
      <c r="E17" s="24">
        <v>0</v>
      </c>
      <c r="F17" s="24">
        <v>300</v>
      </c>
      <c r="G17" s="24">
        <v>0</v>
      </c>
      <c r="H17" s="24">
        <v>0</v>
      </c>
      <c r="I17" s="80"/>
      <c r="J17" s="80"/>
      <c r="K17" s="80"/>
    </row>
    <row r="18" spans="1:11" x14ac:dyDescent="0.25">
      <c r="A18" s="24"/>
      <c r="B18" s="79" t="s">
        <v>40</v>
      </c>
      <c r="C18" s="24"/>
      <c r="D18" s="24"/>
      <c r="E18" s="24"/>
      <c r="F18" s="24"/>
      <c r="G18" s="24"/>
      <c r="H18" s="24"/>
      <c r="I18" s="80"/>
      <c r="J18" s="80"/>
      <c r="K18" s="80"/>
    </row>
    <row r="19" spans="1:11" ht="30" x14ac:dyDescent="0.25">
      <c r="A19" s="24"/>
      <c r="B19" s="79" t="s">
        <v>43</v>
      </c>
      <c r="C19" s="24"/>
      <c r="D19" s="24"/>
      <c r="E19" s="24"/>
      <c r="F19" s="24"/>
      <c r="G19" s="24"/>
      <c r="H19" s="24"/>
      <c r="I19" s="80"/>
      <c r="J19" s="80"/>
      <c r="K19" s="80"/>
    </row>
    <row r="20" spans="1:11" ht="30" x14ac:dyDescent="0.25">
      <c r="A20" s="78" t="s">
        <v>9</v>
      </c>
      <c r="B20" s="24" t="s">
        <v>44</v>
      </c>
      <c r="C20" s="81">
        <v>0</v>
      </c>
      <c r="D20" s="81">
        <v>0</v>
      </c>
      <c r="E20" s="81">
        <v>0</v>
      </c>
      <c r="F20" s="24">
        <v>0</v>
      </c>
      <c r="G20" s="24">
        <v>0</v>
      </c>
      <c r="H20" s="24">
        <v>0</v>
      </c>
      <c r="I20" s="80"/>
      <c r="J20" s="80"/>
      <c r="K20" s="82"/>
    </row>
    <row r="21" spans="1:11" x14ac:dyDescent="0.25">
      <c r="A21" s="24"/>
      <c r="B21" s="79" t="s">
        <v>40</v>
      </c>
      <c r="C21" s="24"/>
      <c r="D21" s="24"/>
      <c r="E21" s="24"/>
      <c r="F21" s="24"/>
      <c r="G21" s="24"/>
      <c r="H21" s="24"/>
      <c r="I21" s="80"/>
      <c r="J21" s="80"/>
      <c r="K21" s="80"/>
    </row>
    <row r="22" spans="1:11" ht="30" x14ac:dyDescent="0.25">
      <c r="A22" s="24"/>
      <c r="B22" s="79" t="s">
        <v>45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80"/>
      <c r="J22" s="80"/>
      <c r="K22" s="80"/>
    </row>
    <row r="23" spans="1:11" ht="30" x14ac:dyDescent="0.25">
      <c r="A23" s="78" t="s">
        <v>10</v>
      </c>
      <c r="B23" s="24" t="s">
        <v>46</v>
      </c>
      <c r="C23" s="24">
        <v>0</v>
      </c>
      <c r="D23" s="81">
        <v>3</v>
      </c>
      <c r="E23" s="81">
        <v>0</v>
      </c>
      <c r="F23" s="81">
        <v>0</v>
      </c>
      <c r="G23" s="81">
        <v>6450</v>
      </c>
      <c r="H23" s="24">
        <v>0</v>
      </c>
      <c r="I23" s="80"/>
      <c r="J23" s="80"/>
      <c r="K23" s="80"/>
    </row>
    <row r="24" spans="1:11" x14ac:dyDescent="0.25">
      <c r="A24" s="24"/>
      <c r="B24" s="79" t="s">
        <v>40</v>
      </c>
      <c r="C24" s="24"/>
      <c r="D24" s="24"/>
      <c r="E24" s="24"/>
      <c r="F24" s="24"/>
      <c r="G24" s="24"/>
      <c r="H24" s="24"/>
      <c r="I24" s="80"/>
      <c r="J24" s="80"/>
      <c r="K24" s="80"/>
    </row>
    <row r="25" spans="1:11" ht="30" x14ac:dyDescent="0.25">
      <c r="A25" s="24"/>
      <c r="B25" s="79" t="s">
        <v>45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80"/>
      <c r="J25" s="80"/>
      <c r="K25" s="80"/>
    </row>
    <row r="26" spans="1:11" x14ac:dyDescent="0.25">
      <c r="A26" s="78" t="s">
        <v>11</v>
      </c>
      <c r="B26" s="24" t="s">
        <v>47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80"/>
      <c r="J26" s="80"/>
      <c r="K26" s="82"/>
    </row>
    <row r="27" spans="1:11" x14ac:dyDescent="0.25">
      <c r="A27" s="24"/>
      <c r="B27" s="79" t="s">
        <v>40</v>
      </c>
      <c r="C27" s="24"/>
      <c r="D27" s="24"/>
      <c r="E27" s="24"/>
      <c r="F27" s="24"/>
      <c r="G27" s="24"/>
      <c r="H27" s="24"/>
      <c r="I27" s="80"/>
      <c r="J27" s="80"/>
      <c r="K27" s="80"/>
    </row>
    <row r="28" spans="1:11" ht="30" x14ac:dyDescent="0.25">
      <c r="A28" s="24"/>
      <c r="B28" s="79" t="s">
        <v>45</v>
      </c>
      <c r="C28" s="24"/>
      <c r="D28" s="24"/>
      <c r="E28" s="24"/>
      <c r="F28" s="24"/>
      <c r="G28" s="24"/>
      <c r="H28" s="24"/>
      <c r="I28" s="82"/>
      <c r="J28" s="80"/>
      <c r="K28" s="82"/>
    </row>
    <row r="29" spans="1:11" x14ac:dyDescent="0.25">
      <c r="A29" s="78" t="s">
        <v>12</v>
      </c>
      <c r="B29" s="24" t="s">
        <v>48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1:11" x14ac:dyDescent="0.25">
      <c r="A30" s="83"/>
      <c r="B30" s="84"/>
      <c r="C30" s="85"/>
      <c r="D30" s="84"/>
      <c r="E30" s="84"/>
      <c r="F30" s="84"/>
      <c r="G30" s="84"/>
      <c r="H30" s="84"/>
    </row>
    <row r="31" spans="1:11" x14ac:dyDescent="0.25">
      <c r="A31" s="76"/>
      <c r="B31" s="84"/>
      <c r="C31" s="77"/>
      <c r="D31" s="77"/>
    </row>
    <row r="32" spans="1:11" x14ac:dyDescent="0.25">
      <c r="A32" s="76"/>
      <c r="B32" s="84"/>
      <c r="C32" s="77"/>
      <c r="D32" s="77"/>
    </row>
    <row r="33" spans="1:8" x14ac:dyDescent="0.25">
      <c r="A33" s="76"/>
      <c r="B33" s="84"/>
      <c r="C33" s="77"/>
      <c r="D33" s="77"/>
    </row>
    <row r="34" spans="1:8" ht="43.5" customHeight="1" x14ac:dyDescent="0.25">
      <c r="A34" s="94" t="s">
        <v>49</v>
      </c>
      <c r="B34" s="94"/>
      <c r="C34" s="94"/>
      <c r="D34" s="94"/>
      <c r="E34" s="94"/>
      <c r="F34" s="94"/>
      <c r="G34" s="94"/>
      <c r="H34" s="94"/>
    </row>
    <row r="35" spans="1:8" ht="122.25" customHeight="1" x14ac:dyDescent="0.25">
      <c r="A35" s="94" t="s">
        <v>54</v>
      </c>
      <c r="B35" s="94"/>
      <c r="C35" s="94"/>
      <c r="D35" s="94"/>
      <c r="E35" s="94"/>
      <c r="F35" s="94"/>
      <c r="G35" s="94"/>
      <c r="H35" s="94"/>
    </row>
  </sheetData>
  <mergeCells count="8">
    <mergeCell ref="A8:H8"/>
    <mergeCell ref="A9:H9"/>
    <mergeCell ref="A10:H10"/>
    <mergeCell ref="A34:H34"/>
    <mergeCell ref="A35:H35"/>
    <mergeCell ref="A12:B13"/>
    <mergeCell ref="C12:E12"/>
    <mergeCell ref="F12:H12"/>
  </mergeCells>
  <hyperlinks>
    <hyperlink ref="B16" location="Par829" display="Par829"/>
    <hyperlink ref="B19" location="Par830" display="Par830"/>
  </hyperlinks>
  <pageMargins left="0.7" right="0.7" top="0.75" bottom="0.75" header="0.3" footer="0.3"/>
  <pageSetup paperSize="9" scale="75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инф</vt:lpstr>
      <vt:lpstr>а</vt:lpstr>
      <vt:lpstr>а.1.</vt:lpstr>
      <vt:lpstr>б</vt:lpstr>
      <vt:lpstr>в</vt:lpstr>
      <vt:lpstr>г</vt:lpstr>
      <vt:lpstr>д</vt:lpstr>
      <vt:lpstr>е</vt:lpstr>
      <vt:lpstr>а!Область_печати</vt:lpstr>
      <vt:lpstr>а.1.!Область_печати</vt:lpstr>
      <vt:lpstr>б!Область_печати</vt:lpstr>
      <vt:lpstr>е!Область_печати</vt:lpstr>
      <vt:lpstr>инф!Область_печати</vt:lpstr>
    </vt:vector>
  </TitlesOfParts>
  <Company>ОАО "ОЭЗ ППТ "Липецк"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vkhvorykh</dc:creator>
  <cp:lastModifiedBy>Чегодаева Виктория Александровна</cp:lastModifiedBy>
  <cp:lastPrinted>2025-08-28T13:41:23Z</cp:lastPrinted>
  <dcterms:created xsi:type="dcterms:W3CDTF">2015-09-22T13:11:16Z</dcterms:created>
  <dcterms:modified xsi:type="dcterms:W3CDTF">2025-08-28T13:49:51Z</dcterms:modified>
</cp:coreProperties>
</file>