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defaultThemeVersion="124226"/>
  <xr:revisionPtr revIDLastSave="0" documentId="13_ncr:1_{FAA4F055-DEA2-46A5-887B-D35157C610A8}" xr6:coauthVersionLast="47" xr6:coauthVersionMax="47" xr10:uidLastSave="{00000000-0000-0000-0000-000000000000}"/>
  <bookViews>
    <workbookView xWindow="-120" yWindow="-120" windowWidth="29040" windowHeight="15840" xr2:uid="{00000000-000D-0000-FFFF-FFFF00000000}"/>
  </bookViews>
  <sheets>
    <sheet name="НМЦД" sheetId="7" r:id="rId1"/>
    <sheet name="Лист1" sheetId="8" r:id="rId2"/>
  </sheets>
  <definedNames>
    <definedName name="_xlnm.Print_Area" localSheetId="0">НМЦД!$A$1:$M$11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8" i="7" l="1"/>
  <c r="I8" i="7" s="1"/>
  <c r="J8" i="7" s="1"/>
  <c r="K8" i="7" l="1"/>
  <c r="K9" i="7" s="1"/>
  <c r="D7" i="7"/>
  <c r="E7" i="7" s="1"/>
  <c r="F7" i="7" s="1"/>
  <c r="G7" i="7" s="1"/>
  <c r="J7" i="7" s="1"/>
  <c r="K7" i="7" s="1"/>
</calcChain>
</file>

<file path=xl/sharedStrings.xml><?xml version="1.0" encoding="utf-8"?>
<sst xmlns="http://schemas.openxmlformats.org/spreadsheetml/2006/main" count="22" uniqueCount="22">
  <si>
    <t>Количество источников ценовой информации</t>
  </si>
  <si>
    <t>Цены поставщиков (исполнителей, подрядчиков) за единицу товара (работы, услуги), руб.</t>
  </si>
  <si>
    <t>Среднее квадратическое отклонение</t>
  </si>
  <si>
    <t>Средняя арифметическая цена за ед&lt;ц&gt;</t>
  </si>
  <si>
    <t>Коэффициент вариации цен V (%)</t>
  </si>
  <si>
    <t>ИТОГО</t>
  </si>
  <si>
    <t xml:space="preserve">Основные характеристики объекта закупки </t>
  </si>
  <si>
    <t>Наименование объекта закупки</t>
  </si>
  <si>
    <t>В соответствии с техническим заданием.</t>
  </si>
  <si>
    <t>Количество
(усл. ед.)</t>
  </si>
  <si>
    <t>Расчет НМЦ договора</t>
  </si>
  <si>
    <t>Однородность совокупности значений выявленных цен, используемых в расчете НМЦ</t>
  </si>
  <si>
    <t>НМЦ, определяемая методом сопоставимых рыночных цен (анализа рынка)</t>
  </si>
  <si>
    <r>
      <rPr>
        <b/>
        <sz val="14"/>
        <color indexed="8"/>
        <rFont val="Times New Roman"/>
        <family val="1"/>
        <charset val="204"/>
      </rPr>
      <t>Расчет НМЦ по формуле</t>
    </r>
    <r>
      <rPr>
        <sz val="14"/>
        <color indexed="8"/>
        <rFont val="Times New Roman"/>
        <family val="1"/>
        <charset val="204"/>
      </rPr>
      <t xml:space="preserve">  </t>
    </r>
    <r>
      <rPr>
        <sz val="12"/>
        <color indexed="8"/>
        <rFont val="Times New Roman"/>
        <family val="1"/>
        <charset val="204"/>
      </rPr>
      <t xml:space="preserve">                           v - количество (объем) закупаемого товара (работы, услуги);
n - количество значений, используемых в расчете;
i - номер источника ценовой информации;
     - цена единицы</t>
    </r>
  </si>
  <si>
    <t>Предмет договора</t>
  </si>
  <si>
    <t>На основании анализа цен,  указанных в коммерческих предложениях компаний, оказывающий аналогичный вид работ, а также в  соответствии с утверждённым Бюджетом доходов АО ОЭЗ ППТ "Липецк" на 2022 год,  начальная (максимальная) цена договора установлена 43 328 528,01 (сорок три миллиона триста двадцать восемь тысяч пятьсот двадцать восемь) руб, 01 копейка, включая все налоги, сборы и платежи, установленные законодательством РФ.</t>
  </si>
  <si>
    <t>Поставка насосного оборудования с выполнением шефмонтажных и пусконаладочных работ по объекту: "Водозабор. (Водозаборные скважины №2,3,4 на территории ОЭЗ ППТ «Липецк» в Елецком районе Липецкой области. Насосная станция водоснабжения I подъема".)</t>
  </si>
  <si>
    <t>Раздел VI. Расчет и обоснование начальной (максимальной) цены договора</t>
  </si>
  <si>
    <t>№1, исх. №б/н от 26.08.2022, руб. (с НДС)</t>
  </si>
  <si>
    <t>№ 2, исх. №237 от 25.08.2022, руб. (с НДС)</t>
  </si>
  <si>
    <t>№3, исх. №0412/22 от 25.08.2022, руб. (с НДС)</t>
  </si>
  <si>
    <t>Поставка насосного оборудования с выполнением шеф монтажных и пусконаладочных работ по объекту: "Водозабор.(Водозаборные скважины № 2,3,4 на территории ОЭЗ ППТ "Липецк" в Елецком районе Липецкой области. Насосная станция водоснабжения I подъема".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</si>
</sst>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4"/>
      <color rgb="FF000000"/>
      <name val="Times New Roman"/>
      <family val="1"/>
      <charset val="204"/>
    </font>
    <font>
      <sz val="14"/>
      <color indexed="8"/>
      <name val="Times New Roman"/>
      <family val="1"/>
      <charset val="204"/>
    </font>
    <font>
      <b/>
      <sz val="14"/>
      <color indexed="8"/>
      <name val="Times New Roman"/>
      <family val="1"/>
      <charset val="204"/>
    </font>
    <font>
      <sz val="12"/>
      <color indexed="8"/>
      <name val="Times New Roman"/>
      <family val="1"/>
      <charset val="204"/>
    </font>
    <font>
      <sz val="14"/>
      <color theme="1"/>
      <name val="Times New Roman"/>
      <family val="1"/>
      <charset val="204"/>
    </font>
    <font>
      <sz val="14"/>
      <color theme="1"/>
      <name val="Calibri"/>
      <family val="2"/>
      <scheme val="minor"/>
    </font>
    <font>
      <b/>
      <sz val="14"/>
      <color rgb="FF000000"/>
      <name val="Times New Roman"/>
      <family val="1"/>
      <charset val="204"/>
    </font>
    <font>
      <sz val="11"/>
      <name val="Calibri"/>
      <family val="2"/>
      <scheme val="minor"/>
    </font>
    <font>
      <b/>
      <sz val="11"/>
      <color theme="1"/>
      <name val="Calibri"/>
      <family val="2"/>
      <charset val="204"/>
      <scheme val="minor"/>
    </font>
    <font>
      <sz val="14"/>
      <name val="Times New Roman"/>
      <family val="1"/>
      <charset val="204"/>
    </font>
    <font>
      <sz val="16"/>
      <name val="Times New Roman"/>
      <family val="1"/>
      <charset val="204"/>
    </font>
    <font>
      <sz val="16"/>
      <color theme="1"/>
      <name val="Calibri"/>
      <family val="2"/>
      <scheme val="minor"/>
    </font>
  </fonts>
  <fills count="3">
    <fill>
      <patternFill patternType="none"/>
    </fill>
    <fill>
      <patternFill patternType="gray125"/>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horizontal="center"/>
    </xf>
    <xf numFmtId="4" fontId="1" fillId="0" borderId="1" xfId="0" applyNumberFormat="1" applyFont="1" applyBorder="1" applyAlignment="1">
      <alignment horizontal="center" vertical="center" wrapText="1"/>
    </xf>
    <xf numFmtId="0" fontId="6" fillId="0" borderId="0" xfId="0" applyFont="1" applyAlignment="1">
      <alignment horizontal="center"/>
    </xf>
    <xf numFmtId="0" fontId="4" fillId="0" borderId="1" xfId="0" applyFont="1" applyBorder="1" applyAlignment="1">
      <alignment horizontal="center" vertical="center" wrapText="1"/>
    </xf>
    <xf numFmtId="4" fontId="6" fillId="0" borderId="0" xfId="0" applyNumberFormat="1" applyFont="1" applyAlignment="1">
      <alignment horizontal="center"/>
    </xf>
    <xf numFmtId="0" fontId="1"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8" fillId="0" borderId="0" xfId="0" applyFont="1"/>
    <xf numFmtId="10" fontId="1" fillId="0" borderId="1" xfId="0" applyNumberFormat="1" applyFont="1" applyBorder="1" applyAlignment="1">
      <alignment horizontal="center" vertical="center" wrapText="1"/>
    </xf>
    <xf numFmtId="0" fontId="9" fillId="0" borderId="0" xfId="0" applyFont="1" applyAlignment="1">
      <alignment vertical="center"/>
    </xf>
    <xf numFmtId="0" fontId="10" fillId="0" borderId="0" xfId="0" applyFont="1" applyAlignment="1">
      <alignment wrapText="1"/>
    </xf>
    <xf numFmtId="0" fontId="6" fillId="0" borderId="0" xfId="0" applyFont="1" applyAlignment="1">
      <alignment wrapText="1"/>
    </xf>
    <xf numFmtId="0" fontId="1" fillId="2"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0" fillId="0" borderId="1" xfId="0" applyBorder="1"/>
    <xf numFmtId="0" fontId="1" fillId="0" borderId="1" xfId="0" applyFon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center"/>
    </xf>
    <xf numFmtId="0" fontId="11" fillId="0" borderId="0" xfId="0" applyFont="1" applyAlignment="1">
      <alignment horizontal="center" wrapText="1"/>
    </xf>
    <xf numFmtId="0" fontId="12" fillId="0" borderId="0" xfId="0" applyFont="1" applyAlignment="1">
      <alignment horizontal="center" wrapText="1"/>
    </xf>
    <xf numFmtId="0" fontId="7" fillId="0" borderId="0" xfId="0" applyFont="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indent="1"/>
    </xf>
    <xf numFmtId="4" fontId="1"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6" fillId="0" borderId="1" xfId="0" applyFont="1" applyBorder="1" applyAlignment="1">
      <alignment horizontal="left" vertical="center" wrapText="1"/>
    </xf>
    <xf numFmtId="0" fontId="0" fillId="0" borderId="0" xfId="0" applyAlignment="1"/>
    <xf numFmtId="0" fontId="1"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8</xdr:col>
      <xdr:colOff>361950</xdr:colOff>
      <xdr:row>5</xdr:row>
      <xdr:rowOff>1609725</xdr:rowOff>
    </xdr:from>
    <xdr:to>
      <xdr:col>8</xdr:col>
      <xdr:colOff>1362075</xdr:colOff>
      <xdr:row>5</xdr:row>
      <xdr:rowOff>2047875</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1700" y="5010150"/>
          <a:ext cx="1000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352425</xdr:colOff>
      <xdr:row>5</xdr:row>
      <xdr:rowOff>1695450</xdr:rowOff>
    </xdr:from>
    <xdr:to>
      <xdr:col>9</xdr:col>
      <xdr:colOff>1285875</xdr:colOff>
      <xdr:row>5</xdr:row>
      <xdr:rowOff>2047875</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44800" y="5095875"/>
          <a:ext cx="9334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714375</xdr:colOff>
      <xdr:row>5</xdr:row>
      <xdr:rowOff>2009775</xdr:rowOff>
    </xdr:from>
    <xdr:to>
      <xdr:col>10</xdr:col>
      <xdr:colOff>2200275</xdr:colOff>
      <xdr:row>5</xdr:row>
      <xdr:rowOff>2371725</xdr:rowOff>
    </xdr:to>
    <xdr:pic>
      <xdr:nvPicPr>
        <xdr:cNvPr id="4" name="Picture 5">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506950" y="5410200"/>
          <a:ext cx="14859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752475</xdr:colOff>
      <xdr:row>5</xdr:row>
      <xdr:rowOff>1819275</xdr:rowOff>
    </xdr:from>
    <xdr:to>
      <xdr:col>10</xdr:col>
      <xdr:colOff>942975</xdr:colOff>
      <xdr:row>5</xdr:row>
      <xdr:rowOff>2076450</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545050" y="521970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
  <sheetViews>
    <sheetView tabSelected="1" view="pageBreakPreview" zoomScale="85" zoomScaleNormal="85" zoomScaleSheetLayoutView="85" workbookViewId="0">
      <selection activeCell="A2" sqref="A2:K2"/>
    </sheetView>
  </sheetViews>
  <sheetFormatPr defaultRowHeight="15" x14ac:dyDescent="0.25"/>
  <cols>
    <col min="1" max="1" width="37.7109375" customWidth="1"/>
    <col min="2" max="2" width="16.5703125" customWidth="1"/>
    <col min="3" max="3" width="43.85546875" customWidth="1"/>
    <col min="4" max="4" width="16.28515625" customWidth="1"/>
    <col min="5" max="5" width="18.5703125" customWidth="1"/>
    <col min="6" max="6" width="20.5703125" customWidth="1"/>
    <col min="7" max="7" width="22.5703125" customWidth="1"/>
    <col min="8" max="8" width="20" customWidth="1"/>
    <col min="9" max="9" width="29.28515625" customWidth="1"/>
    <col min="10" max="10" width="24" customWidth="1"/>
    <col min="11" max="11" width="41" customWidth="1"/>
    <col min="12" max="12" width="9.140625" hidden="1" customWidth="1"/>
    <col min="13" max="13" width="14.140625" hidden="1" customWidth="1"/>
    <col min="14" max="14" width="17" customWidth="1"/>
    <col min="15" max="15" width="16.42578125" bestFit="1" customWidth="1"/>
    <col min="16" max="16" width="18" customWidth="1"/>
    <col min="17" max="17" width="27.85546875" customWidth="1"/>
  </cols>
  <sheetData>
    <row r="1" spans="1:14" ht="24.75" customHeight="1" x14ac:dyDescent="0.25">
      <c r="A1" s="30"/>
      <c r="B1" s="30"/>
      <c r="C1" s="30"/>
      <c r="D1" s="30"/>
      <c r="E1" s="30"/>
      <c r="F1" s="30"/>
      <c r="G1" s="30"/>
      <c r="H1" s="30"/>
      <c r="I1" s="30"/>
      <c r="J1" s="30"/>
      <c r="K1" s="30"/>
    </row>
    <row r="2" spans="1:14" ht="42.75" customHeight="1" x14ac:dyDescent="0.25">
      <c r="A2" s="21" t="s">
        <v>17</v>
      </c>
      <c r="B2" s="21"/>
      <c r="C2" s="21"/>
      <c r="D2" s="21"/>
      <c r="E2" s="21"/>
      <c r="F2" s="21"/>
      <c r="G2" s="21"/>
      <c r="H2" s="21"/>
      <c r="I2" s="21"/>
      <c r="J2" s="21"/>
      <c r="K2" s="21"/>
    </row>
    <row r="3" spans="1:14" ht="81.75" customHeight="1" x14ac:dyDescent="0.25">
      <c r="A3" s="13" t="s">
        <v>14</v>
      </c>
      <c r="B3" s="31" t="s">
        <v>21</v>
      </c>
      <c r="C3" s="32"/>
      <c r="D3" s="32"/>
      <c r="E3" s="32"/>
      <c r="F3" s="32"/>
      <c r="G3" s="32"/>
      <c r="H3" s="32"/>
      <c r="I3" s="32"/>
      <c r="J3" s="32"/>
      <c r="K3" s="33"/>
      <c r="L3" s="15"/>
    </row>
    <row r="4" spans="1:14" ht="42" customHeight="1" x14ac:dyDescent="0.25">
      <c r="A4" s="13" t="s">
        <v>6</v>
      </c>
      <c r="B4" s="23" t="s">
        <v>8</v>
      </c>
      <c r="C4" s="23"/>
      <c r="D4" s="23"/>
      <c r="E4" s="23"/>
      <c r="F4" s="23"/>
      <c r="G4" s="23"/>
      <c r="H4" s="23"/>
      <c r="I4" s="23"/>
      <c r="J4" s="23"/>
      <c r="K4" s="23"/>
      <c r="L4" s="15"/>
    </row>
    <row r="5" spans="1:14" ht="59.25" customHeight="1" x14ac:dyDescent="0.25">
      <c r="A5" s="25" t="s">
        <v>10</v>
      </c>
      <c r="B5" s="22" t="s">
        <v>9</v>
      </c>
      <c r="C5" s="24" t="s">
        <v>7</v>
      </c>
      <c r="D5" s="22" t="s">
        <v>0</v>
      </c>
      <c r="E5" s="22" t="s">
        <v>1</v>
      </c>
      <c r="F5" s="22"/>
      <c r="G5" s="22"/>
      <c r="H5" s="22" t="s">
        <v>11</v>
      </c>
      <c r="I5" s="22"/>
      <c r="J5" s="22"/>
      <c r="K5" s="6" t="s">
        <v>12</v>
      </c>
      <c r="L5" s="15"/>
    </row>
    <row r="6" spans="1:14" ht="186" customHeight="1" x14ac:dyDescent="0.25">
      <c r="A6" s="25"/>
      <c r="B6" s="22"/>
      <c r="C6" s="24"/>
      <c r="D6" s="22"/>
      <c r="E6" s="6" t="s">
        <v>18</v>
      </c>
      <c r="F6" s="6" t="s">
        <v>19</v>
      </c>
      <c r="G6" s="6" t="s">
        <v>20</v>
      </c>
      <c r="H6" s="6" t="s">
        <v>3</v>
      </c>
      <c r="I6" s="6" t="s">
        <v>2</v>
      </c>
      <c r="J6" s="6" t="s">
        <v>4</v>
      </c>
      <c r="K6" s="4" t="s">
        <v>13</v>
      </c>
      <c r="L6" s="15"/>
    </row>
    <row r="7" spans="1:14" s="1" customFormat="1" ht="19.5" customHeight="1" x14ac:dyDescent="0.3">
      <c r="A7" s="25"/>
      <c r="B7" s="16">
        <v>1</v>
      </c>
      <c r="C7" s="16">
        <v>2</v>
      </c>
      <c r="D7" s="16">
        <f>C7+1</f>
        <v>3</v>
      </c>
      <c r="E7" s="16">
        <f t="shared" ref="E7:K7" si="0">D7+1</f>
        <v>4</v>
      </c>
      <c r="F7" s="16">
        <f t="shared" si="0"/>
        <v>5</v>
      </c>
      <c r="G7" s="16">
        <f t="shared" si="0"/>
        <v>6</v>
      </c>
      <c r="H7" s="16">
        <v>10</v>
      </c>
      <c r="I7" s="16">
        <v>11</v>
      </c>
      <c r="J7" s="16">
        <f t="shared" si="0"/>
        <v>12</v>
      </c>
      <c r="K7" s="16">
        <f t="shared" si="0"/>
        <v>13</v>
      </c>
      <c r="L7" s="17"/>
    </row>
    <row r="8" spans="1:14" s="3" customFormat="1" ht="168.75" x14ac:dyDescent="0.3">
      <c r="A8" s="25"/>
      <c r="B8" s="6">
        <v>1</v>
      </c>
      <c r="C8" s="14" t="s">
        <v>16</v>
      </c>
      <c r="D8" s="6">
        <v>3</v>
      </c>
      <c r="E8" s="2">
        <v>47850000</v>
      </c>
      <c r="F8" s="7">
        <v>47341500</v>
      </c>
      <c r="G8" s="7">
        <v>43328528.009999998</v>
      </c>
      <c r="H8" s="2">
        <f>ROUND(AVERAGE(E8:G8),2)</f>
        <v>46173342.670000002</v>
      </c>
      <c r="I8" s="2">
        <f>SQRT(((SUM((POWER(E8-H8,2)),(POWER(F8-H8,2)),(POWER(G8-H8,2)))))/(D8-1))</f>
        <v>2476766.2182396608</v>
      </c>
      <c r="J8" s="9">
        <f>I8/H8</f>
        <v>5.3640608953548406E-2</v>
      </c>
      <c r="K8" s="2">
        <f>H8*B8</f>
        <v>46173342.670000002</v>
      </c>
      <c r="L8" s="18"/>
      <c r="N8" s="5"/>
    </row>
    <row r="9" spans="1:14" s="3" customFormat="1" ht="33" customHeight="1" x14ac:dyDescent="0.3">
      <c r="A9" s="25"/>
      <c r="B9" s="26" t="s">
        <v>5</v>
      </c>
      <c r="C9" s="26"/>
      <c r="D9" s="27"/>
      <c r="E9" s="27"/>
      <c r="F9" s="27"/>
      <c r="G9" s="27"/>
      <c r="H9" s="27"/>
      <c r="I9" s="27"/>
      <c r="J9" s="27"/>
      <c r="K9" s="2">
        <f>SUM(K8:K8)</f>
        <v>46173342.670000002</v>
      </c>
      <c r="L9" s="18"/>
      <c r="N9" s="5"/>
    </row>
    <row r="10" spans="1:14" s="3" customFormat="1" ht="68.25" customHeight="1" x14ac:dyDescent="0.3">
      <c r="A10" s="25"/>
      <c r="B10" s="28" t="s">
        <v>15</v>
      </c>
      <c r="C10" s="29"/>
      <c r="D10" s="29"/>
      <c r="E10" s="29"/>
      <c r="F10" s="29"/>
      <c r="G10" s="29"/>
      <c r="H10" s="29"/>
      <c r="I10" s="29"/>
      <c r="J10" s="29"/>
      <c r="K10" s="29"/>
      <c r="L10" s="29"/>
      <c r="N10" s="5"/>
    </row>
    <row r="11" spans="1:14" ht="104.25" customHeight="1" x14ac:dyDescent="0.35">
      <c r="A11" s="19"/>
      <c r="B11" s="20"/>
      <c r="C11" s="20"/>
      <c r="D11" s="20"/>
      <c r="E11" s="20"/>
      <c r="F11" s="20"/>
      <c r="G11" s="20"/>
      <c r="H11" s="20"/>
      <c r="I11" s="20"/>
      <c r="J11" s="20"/>
      <c r="K11" s="20"/>
    </row>
    <row r="12" spans="1:14" ht="57" customHeight="1" x14ac:dyDescent="0.3">
      <c r="A12" s="11"/>
      <c r="B12" s="12"/>
      <c r="C12" s="12"/>
      <c r="D12" s="12"/>
      <c r="E12" s="12"/>
      <c r="F12" s="12"/>
      <c r="G12" s="12"/>
      <c r="H12" s="12"/>
      <c r="I12" s="12"/>
      <c r="J12" s="12"/>
      <c r="K12" s="12"/>
    </row>
    <row r="13" spans="1:14" x14ac:dyDescent="0.25">
      <c r="A13" s="8"/>
      <c r="B13" s="8"/>
      <c r="C13" s="8"/>
      <c r="D13" s="8"/>
      <c r="E13" s="8"/>
      <c r="F13" s="10"/>
      <c r="G13" s="8"/>
      <c r="H13" s="8"/>
      <c r="I13" s="8"/>
    </row>
  </sheetData>
  <mergeCells count="14">
    <mergeCell ref="A11:K11"/>
    <mergeCell ref="A2:K2"/>
    <mergeCell ref="B3:K3"/>
    <mergeCell ref="B4:K4"/>
    <mergeCell ref="B5:B6"/>
    <mergeCell ref="C5:C6"/>
    <mergeCell ref="D5:D6"/>
    <mergeCell ref="E5:G5"/>
    <mergeCell ref="H5:J5"/>
    <mergeCell ref="A5:A10"/>
    <mergeCell ref="B9:C9"/>
    <mergeCell ref="D9:J9"/>
    <mergeCell ref="B10:L10"/>
    <mergeCell ref="A1:K1"/>
  </mergeCells>
  <pageMargins left="0.62992125984251968" right="0.23622047244094491" top="0.74803149606299213" bottom="0.74803149606299213" header="0.31496062992125984" footer="0.31496062992125984"/>
  <pageSetup paperSize="9"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FA0CA-7E1D-4BD7-8C9A-C0C55EF47347}">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НМЦД</vt:lpstr>
      <vt:lpstr>Лист1</vt:lpstr>
      <vt:lpstr>НМЦД!Область_печати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2022-09-09T10:21:42Z</dcterms:modified>
</cp:coreProperties>
</file>