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 ПС110 " sheetId="8" r:id="rId1"/>
  </sheets>
  <definedNames>
    <definedName name="_xlnm.Print_Area" localSheetId="0">' ПС110 '!$A$1:$I$71</definedName>
  </definedNames>
  <calcPr calcId="152511"/>
</workbook>
</file>

<file path=xl/calcChain.xml><?xml version="1.0" encoding="utf-8"?>
<calcChain xmlns="http://schemas.openxmlformats.org/spreadsheetml/2006/main">
  <c r="I71" i="8" l="1"/>
  <c r="I70" i="8"/>
  <c r="I69" i="8"/>
  <c r="I63" i="8" l="1"/>
  <c r="I59" i="8"/>
  <c r="I55" i="8"/>
  <c r="E64" i="8"/>
  <c r="G64" i="8" s="1"/>
  <c r="I64" i="8" s="1"/>
  <c r="G63" i="8"/>
  <c r="G62" i="8"/>
  <c r="I62" i="8" s="1"/>
  <c r="G61" i="8"/>
  <c r="I61" i="8" s="1"/>
  <c r="G60" i="8"/>
  <c r="I60" i="8" s="1"/>
  <c r="G59" i="8"/>
  <c r="G58" i="8"/>
  <c r="I58" i="8" s="1"/>
  <c r="G57" i="8"/>
  <c r="I57" i="8" s="1"/>
  <c r="G56" i="8"/>
  <c r="I56" i="8" s="1"/>
  <c r="G55" i="8"/>
  <c r="G54" i="8"/>
  <c r="I54" i="8" s="1"/>
  <c r="E6" i="8"/>
  <c r="I66" i="8" l="1"/>
  <c r="G5" i="8"/>
  <c r="I5" i="8" l="1"/>
  <c r="G53" i="8"/>
  <c r="I53" i="8" s="1"/>
  <c r="G52" i="8"/>
  <c r="I52" i="8" s="1"/>
  <c r="G51" i="8"/>
  <c r="I51" i="8" s="1"/>
  <c r="G50" i="8"/>
  <c r="I50" i="8" s="1"/>
  <c r="G49" i="8"/>
  <c r="I49" i="8" s="1"/>
  <c r="G48" i="8"/>
  <c r="I48" i="8" s="1"/>
  <c r="G47" i="8"/>
  <c r="I47" i="8" s="1"/>
  <c r="G46" i="8"/>
  <c r="I46" i="8" s="1"/>
  <c r="G45" i="8"/>
  <c r="I45" i="8" s="1"/>
  <c r="G44" i="8"/>
  <c r="I44" i="8" s="1"/>
  <c r="G43" i="8"/>
  <c r="I43" i="8" s="1"/>
  <c r="G42" i="8"/>
  <c r="I42" i="8" s="1"/>
  <c r="G41" i="8"/>
  <c r="I41" i="8" s="1"/>
  <c r="G40" i="8"/>
  <c r="I40" i="8" s="1"/>
  <c r="G39" i="8"/>
  <c r="I39" i="8" s="1"/>
  <c r="G38" i="8"/>
  <c r="I38" i="8" s="1"/>
  <c r="G37" i="8"/>
  <c r="I37" i="8" s="1"/>
  <c r="G36" i="8"/>
  <c r="I36" i="8" s="1"/>
  <c r="G35" i="8"/>
  <c r="I35" i="8" s="1"/>
  <c r="G34" i="8"/>
  <c r="I34" i="8" s="1"/>
  <c r="G33" i="8"/>
  <c r="I33" i="8" s="1"/>
  <c r="G32" i="8"/>
  <c r="I32" i="8" s="1"/>
  <c r="G31" i="8"/>
  <c r="I31" i="8" s="1"/>
  <c r="G30" i="8"/>
  <c r="I30" i="8" s="1"/>
  <c r="G29" i="8"/>
  <c r="I29" i="8" s="1"/>
  <c r="G28" i="8"/>
  <c r="I28" i="8" s="1"/>
  <c r="G27" i="8"/>
  <c r="I27" i="8" s="1"/>
  <c r="G26" i="8"/>
  <c r="I26" i="8" s="1"/>
  <c r="G25" i="8"/>
  <c r="I25" i="8" s="1"/>
  <c r="G24" i="8"/>
  <c r="I24" i="8" s="1"/>
  <c r="G23" i="8"/>
  <c r="I23" i="8" s="1"/>
  <c r="G22" i="8"/>
  <c r="I22" i="8" s="1"/>
  <c r="G21" i="8"/>
  <c r="I21" i="8" s="1"/>
  <c r="G20" i="8"/>
  <c r="I20" i="8" s="1"/>
  <c r="G19" i="8"/>
  <c r="I19" i="8" s="1"/>
  <c r="G18" i="8"/>
  <c r="I18" i="8" s="1"/>
  <c r="G17" i="8"/>
  <c r="I17" i="8" s="1"/>
  <c r="G16" i="8"/>
  <c r="I16" i="8" s="1"/>
  <c r="G15" i="8"/>
  <c r="I15" i="8" s="1"/>
  <c r="G14" i="8"/>
  <c r="I14" i="8" s="1"/>
  <c r="G13" i="8"/>
  <c r="I13" i="8" s="1"/>
  <c r="E12" i="8"/>
  <c r="G12" i="8" s="1"/>
  <c r="I12" i="8" s="1"/>
  <c r="G11" i="8"/>
  <c r="I11" i="8" s="1"/>
  <c r="G10" i="8"/>
  <c r="I10" i="8" s="1"/>
  <c r="G9" i="8"/>
  <c r="I9" i="8" s="1"/>
  <c r="G8" i="8"/>
  <c r="I8" i="8" s="1"/>
  <c r="G7" i="8"/>
  <c r="I7" i="8" s="1"/>
  <c r="G6" i="8"/>
  <c r="G65" i="8" s="1"/>
  <c r="I6" i="8" l="1"/>
  <c r="I65" i="8" l="1"/>
  <c r="I67" i="8" s="1"/>
</calcChain>
</file>

<file path=xl/sharedStrings.xml><?xml version="1.0" encoding="utf-8"?>
<sst xmlns="http://schemas.openxmlformats.org/spreadsheetml/2006/main" count="201" uniqueCount="139">
  <si>
    <t>№№ п/п</t>
  </si>
  <si>
    <t>Наименование объекта</t>
  </si>
  <si>
    <t>Обоснование</t>
  </si>
  <si>
    <t>Ед.изм.</t>
  </si>
  <si>
    <t>Кол-во</t>
  </si>
  <si>
    <t>ВСЕГО с НДС</t>
  </si>
  <si>
    <t>Расчетная стоимость строительства ( УНЦС )</t>
  </si>
  <si>
    <t>НДС 20%</t>
  </si>
  <si>
    <t>1 ед.</t>
  </si>
  <si>
    <r>
      <t>Стоимость ед. изм.  по состоянию на</t>
    </r>
    <r>
      <rPr>
        <b/>
        <sz val="12"/>
        <color theme="1"/>
        <rFont val="Times New Roman"/>
        <family val="1"/>
        <charset val="204"/>
      </rPr>
      <t xml:space="preserve"> 1.01.2018г.</t>
    </r>
    <r>
      <rPr>
        <sz val="12"/>
        <color theme="1"/>
        <rFont val="Times New Roman"/>
        <family val="1"/>
        <charset val="204"/>
      </rPr>
      <t xml:space="preserve"> (тыс.руб.)</t>
    </r>
  </si>
  <si>
    <t>АСУТП ПС и ТМ</t>
  </si>
  <si>
    <t>П2-02</t>
  </si>
  <si>
    <t xml:space="preserve">З5-01
</t>
  </si>
  <si>
    <t>П6-07</t>
  </si>
  <si>
    <t>З4-03</t>
  </si>
  <si>
    <t>П6-06</t>
  </si>
  <si>
    <t>П1-02</t>
  </si>
  <si>
    <t>И14-01</t>
  </si>
  <si>
    <t>И14-04</t>
  </si>
  <si>
    <t>И14-07</t>
  </si>
  <si>
    <t>И14-09</t>
  </si>
  <si>
    <t>И14-10</t>
  </si>
  <si>
    <t>П6-05</t>
  </si>
  <si>
    <t>И12-02</t>
  </si>
  <si>
    <t>И12-03</t>
  </si>
  <si>
    <t>И12-07</t>
  </si>
  <si>
    <t>И12-09</t>
  </si>
  <si>
    <t>А1-04</t>
  </si>
  <si>
    <t>А1-05</t>
  </si>
  <si>
    <t>А2-02</t>
  </si>
  <si>
    <t>А3-02</t>
  </si>
  <si>
    <t>А4-01</t>
  </si>
  <si>
    <t>А4-02</t>
  </si>
  <si>
    <t>А5-01</t>
  </si>
  <si>
    <t>А5-05</t>
  </si>
  <si>
    <t>А5-07</t>
  </si>
  <si>
    <t>А5-08</t>
  </si>
  <si>
    <t>А5-09</t>
  </si>
  <si>
    <t>И13-01</t>
  </si>
  <si>
    <t>И13-02</t>
  </si>
  <si>
    <t>И13-03</t>
  </si>
  <si>
    <t>И13-04</t>
  </si>
  <si>
    <t>И13-06</t>
  </si>
  <si>
    <t>И13-07</t>
  </si>
  <si>
    <t>Ячейка выключателя НУ110-750кВ</t>
  </si>
  <si>
    <t>1 яч.</t>
  </si>
  <si>
    <t>В1-01 -1</t>
  </si>
  <si>
    <t>м2</t>
  </si>
  <si>
    <t>Подготовка и устройство территории  ПС</t>
  </si>
  <si>
    <t>ПИР (Ячейка выключателя)</t>
  </si>
  <si>
    <t>Т4-11 -2</t>
  </si>
  <si>
    <t>Ячейка трансформатора 35-500 кВ</t>
  </si>
  <si>
    <t>ПИР для отдельных элементов электрических сетей</t>
  </si>
  <si>
    <t>1 объект</t>
  </si>
  <si>
    <t>Ячейка выключателя КРУ6-35кВ</t>
  </si>
  <si>
    <t xml:space="preserve">З3-01 - 1
</t>
  </si>
  <si>
    <t>1 РУ</t>
  </si>
  <si>
    <t>Проектно-изыскательские работы ПС</t>
  </si>
  <si>
    <t>Сети связи. УПАТС для ПС35-150 кВ</t>
  </si>
  <si>
    <t>Регистратор записи диспетчерских переговоров</t>
  </si>
  <si>
    <t>Оборудование электропитания 6 кВт</t>
  </si>
  <si>
    <t>ЛВС</t>
  </si>
  <si>
    <t>СКС</t>
  </si>
  <si>
    <t>Шкаф центральной согнализации ПС 110 кВ и выше</t>
  </si>
  <si>
    <t>Шкаф ТН6-35 кВ</t>
  </si>
  <si>
    <t>Защита от дуговых замыканий ячейки КРУ</t>
  </si>
  <si>
    <t>Аккумуляторная батарея (элемент) емк.350 А*ч</t>
  </si>
  <si>
    <t>И11-07 - 3</t>
  </si>
  <si>
    <t>И11-09 -3</t>
  </si>
  <si>
    <t>И11-16 -3</t>
  </si>
  <si>
    <t>РЗА трансформатора и АРН</t>
  </si>
  <si>
    <t>Резервная РЗА трансформатора и управления выключателем</t>
  </si>
  <si>
    <t>И11-16 -1</t>
  </si>
  <si>
    <t>Автоматика управления выключателем (присоединением) напр.6-15кВ</t>
  </si>
  <si>
    <t>Автоматика управления выключателем (присоединением, напр. 100-220 кВ</t>
  </si>
  <si>
    <t>1 точка учета</t>
  </si>
  <si>
    <t>Прибор учета трехфазный для РП (СП,ТП,РТП), РУ6-20 кВ</t>
  </si>
  <si>
    <t>Прибор учета трехфазный для ПС (ЗПС)</t>
  </si>
  <si>
    <t>ИВКЭ для ТП (СП,РП,РТП),РУ6-20кВ</t>
  </si>
  <si>
    <t>АСУТП присоединения 6-20 кВ</t>
  </si>
  <si>
    <t>АСУТП присоединения 35 кВ и выше</t>
  </si>
  <si>
    <t>Шкаф ЦК ПС</t>
  </si>
  <si>
    <t>Шкаф с 6 комутаторами</t>
  </si>
  <si>
    <t>Шкаф общеподстанционных контроллеров ПС</t>
  </si>
  <si>
    <t>АРМ оперативного персонала</t>
  </si>
  <si>
    <t>АРМ персонала АСУТП (РЗА)</t>
  </si>
  <si>
    <t>Шкаф ввода на постоянном токе с АВ (номин.ток  250А)</t>
  </si>
  <si>
    <t>Шкаф отходящих линий (12 ед) на постоянном токе с АВ (в том числе с примененем предохранителей) (номин.ток  100А)</t>
  </si>
  <si>
    <t>Шкаф распределения оперативного постоянного тока с АВ на 20ед. отходящих линий (номин.ток  16А)</t>
  </si>
  <si>
    <t>Шкаф с зарядно-подзарядными устройствами (номин.ток  100А)</t>
  </si>
  <si>
    <t>Шкаф ввода на переменном токе с АВ (номин.ток  2500А)</t>
  </si>
  <si>
    <t>Шкаф отходящих линий (12 ед) на переменном токе с АВ (номин.ток  630А)</t>
  </si>
  <si>
    <t>1,049*1,052*1,047</t>
  </si>
  <si>
    <t>Индекс-дефлятор (2018 факт, 2019-2020гг- прогноз)                                                        Письмо Минэкономразвития</t>
  </si>
  <si>
    <t>Итого по УНЦС  в ценах на 1.01.2018г.</t>
  </si>
  <si>
    <t>Всего базовая стоимость  по состоянию на 1.01.2018г  (тыс.руб.)</t>
  </si>
  <si>
    <t>Всего с переводом базового уровня к субъекту (Липецкая область) (тыс.руб.)</t>
  </si>
  <si>
    <t>Укпупненные нормативы цены типовых технологических решений капиального строительства  объектов электроэнергетики в части объектов электросетевого хозяйства (утв. Приказом  №10 от 17.01.2019 г.) в ценах по состоянию на 1.01.2018г.</t>
  </si>
  <si>
    <t>Коэффициент перехолда от базового уровня УНЦ к субъекту РФ (Липецкая область)</t>
  </si>
  <si>
    <t>Ячейка реактора ДГР 6-35 кВ (напр. 6-15 кВ)</t>
  </si>
  <si>
    <t>Р1-04 - 1</t>
  </si>
  <si>
    <t>Здание ЗРУ(6-35 кВ)</t>
  </si>
  <si>
    <t>Здание ОПУ, РЩ (35-750 кВ)</t>
  </si>
  <si>
    <t>Здание ОПУ, РЩ (кол.присоединений к РУ до 2)</t>
  </si>
  <si>
    <t>В3-03 - 2</t>
  </si>
  <si>
    <t>В3-01 - 2</t>
  </si>
  <si>
    <t>Б1-02 и  C1-01 (03,04,05,06)-2</t>
  </si>
  <si>
    <t>У3-02</t>
  </si>
  <si>
    <t>Защитные конструкции ПС. Ворота</t>
  </si>
  <si>
    <t>Защитные конструкции ПС. Ограждение наружное</t>
  </si>
  <si>
    <t>У4-01</t>
  </si>
  <si>
    <t xml:space="preserve">1м </t>
  </si>
  <si>
    <t>Кадастровые работы</t>
  </si>
  <si>
    <t>И15-01</t>
  </si>
  <si>
    <t>И15-02</t>
  </si>
  <si>
    <t>И15-04</t>
  </si>
  <si>
    <t>И15-05</t>
  </si>
  <si>
    <t>И15-07</t>
  </si>
  <si>
    <t>И15-08</t>
  </si>
  <si>
    <t>м</t>
  </si>
  <si>
    <t>И15-09</t>
  </si>
  <si>
    <t>И15-10</t>
  </si>
  <si>
    <t>Шкаф ЦК системы видеонаблюдения</t>
  </si>
  <si>
    <t>Шкаф ЦК комплекса систем безопасности</t>
  </si>
  <si>
    <t>1 точка</t>
  </si>
  <si>
    <t>Поворотная (технологическая) камера видеонаблюдения</t>
  </si>
  <si>
    <t>Стационарная камера охранного (технологического) видеонаблюдения</t>
  </si>
  <si>
    <t>СКУД</t>
  </si>
  <si>
    <t>Система пожарной и охранной сигнализации</t>
  </si>
  <si>
    <t>1м2 здания</t>
  </si>
  <si>
    <t>Система пераметральной сигнализации</t>
  </si>
  <si>
    <t>Система охранного освещения</t>
  </si>
  <si>
    <t>П11-01</t>
  </si>
  <si>
    <t>1 га</t>
  </si>
  <si>
    <t>ВСЕГО  стоимость строительства ПС110</t>
  </si>
  <si>
    <t>Технологическое присоединение</t>
  </si>
  <si>
    <t>Договор №41647084(6000622) с филиалом ПАО "МРСК Центра"</t>
  </si>
  <si>
    <t>ВСЕГО  стоимость строительства ПС110 с технологическим присоединением</t>
  </si>
  <si>
    <t xml:space="preserve">Подстанция ПС110/10 кВ  "ОЭЗ Елец 1" с технологическим присоединением на территории   ОЭЗ ППТ "Липецк" в Елецком муниципальном районе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</si>
</sst>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1" fillId="2" borderId="0" xfId="0" applyFont="1" applyFill="1"/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9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/>
    <xf numFmtId="4" fontId="1" fillId="2" borderId="0" xfId="0" applyNumberFormat="1" applyFont="1" applyFill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/>
    <xf numFmtId="0" fontId="7" fillId="2" borderId="2" xfId="0" applyFont="1" applyFill="1" applyBorder="1"/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4" fontId="2" fillId="2" borderId="2" xfId="0" applyNumberFormat="1" applyFont="1" applyFill="1" applyBorder="1"/>
    <xf numFmtId="0" fontId="2" fillId="2" borderId="2" xfId="0" applyFont="1" applyFill="1" applyBorder="1"/>
    <xf numFmtId="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/>
    <xf numFmtId="0" fontId="2" fillId="2" borderId="0" xfId="0" applyFont="1" applyFill="1"/>
    <xf numFmtId="1" fontId="7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76"/>
  <sheetViews>
    <sheetView tabSelected="1" view="pageBreakPreview" zoomScaleNormal="100" zoomScaleSheetLayoutView="100" workbookViewId="0">
      <selection activeCell="C6" sqref="C6"/>
    </sheetView>
  </sheetViews>
  <sheetFormatPr defaultColWidth="9.140625" defaultRowHeight="15.75" x14ac:dyDescent="0.25"/>
  <cols>
    <col min="1" max="1" width="6.7109375" style="36" customWidth="1"/>
    <col min="2" max="2" width="41.7109375" style="10" customWidth="1"/>
    <col min="3" max="3" width="17.28515625" style="10" customWidth="1"/>
    <col min="4" max="4" width="10.85546875" style="10" customWidth="1"/>
    <col min="5" max="5" width="16.140625" style="10" customWidth="1"/>
    <col min="6" max="6" width="16.85546875" style="10" customWidth="1"/>
    <col min="7" max="7" width="18.28515625" style="10" customWidth="1"/>
    <col min="8" max="8" width="16" style="10" customWidth="1"/>
    <col min="9" max="9" width="17" style="10" customWidth="1"/>
    <col min="10" max="10" width="11.7109375" style="1" bestFit="1" customWidth="1"/>
    <col min="11" max="11" width="9.85546875" style="1" bestFit="1" customWidth="1"/>
    <col min="12" max="12" width="9.140625" style="1"/>
    <col min="13" max="13" width="13.140625" style="1" bestFit="1" customWidth="1"/>
    <col min="14" max="16384" width="9.140625" style="1"/>
  </cols>
  <sheetData>
    <row r="1" spans="1:11" s="11" customFormat="1" ht="25.9" customHeight="1" x14ac:dyDescent="0.3">
      <c r="A1" s="41" t="s">
        <v>6</v>
      </c>
      <c r="B1" s="41"/>
      <c r="C1" s="41"/>
      <c r="D1" s="41"/>
      <c r="E1" s="41"/>
      <c r="F1" s="41"/>
      <c r="G1" s="41"/>
      <c r="H1" s="41"/>
      <c r="I1" s="41"/>
    </row>
    <row r="2" spans="1:11" s="11" customFormat="1" ht="58.15" customHeight="1" x14ac:dyDescent="0.3">
      <c r="A2" s="42" t="s">
        <v>138</v>
      </c>
      <c r="B2" s="42"/>
      <c r="C2" s="42"/>
      <c r="D2" s="42"/>
      <c r="E2" s="42"/>
      <c r="F2" s="42"/>
      <c r="G2" s="42"/>
      <c r="H2" s="42"/>
      <c r="I2" s="42"/>
    </row>
    <row r="3" spans="1:11" ht="58.9" customHeight="1" x14ac:dyDescent="0.25">
      <c r="A3" s="43" t="s">
        <v>97</v>
      </c>
      <c r="B3" s="43"/>
      <c r="C3" s="43"/>
      <c r="D3" s="43"/>
      <c r="E3" s="43"/>
      <c r="F3" s="43"/>
      <c r="G3" s="43"/>
      <c r="H3" s="43"/>
      <c r="I3" s="43"/>
    </row>
    <row r="4" spans="1:11" ht="127.1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2" t="s">
        <v>9</v>
      </c>
      <c r="G4" s="12" t="s">
        <v>95</v>
      </c>
      <c r="H4" s="12" t="s">
        <v>98</v>
      </c>
      <c r="I4" s="7" t="s">
        <v>96</v>
      </c>
    </row>
    <row r="5" spans="1:11" ht="38.450000000000003" customHeight="1" x14ac:dyDescent="0.25">
      <c r="A5" s="13">
        <v>1</v>
      </c>
      <c r="B5" s="6" t="s">
        <v>44</v>
      </c>
      <c r="C5" s="2" t="s">
        <v>46</v>
      </c>
      <c r="D5" s="2" t="s">
        <v>45</v>
      </c>
      <c r="E5" s="2">
        <v>3</v>
      </c>
      <c r="F5" s="4">
        <v>23135</v>
      </c>
      <c r="G5" s="4">
        <f t="shared" ref="G5:G36" si="0">F5*E5</f>
        <v>69405</v>
      </c>
      <c r="H5" s="4">
        <v>0.98</v>
      </c>
      <c r="I5" s="4">
        <f>G5*H5</f>
        <v>68016.899999999994</v>
      </c>
      <c r="K5" s="14"/>
    </row>
    <row r="6" spans="1:11" ht="52.9" customHeight="1" x14ac:dyDescent="0.25">
      <c r="A6" s="13">
        <v>2</v>
      </c>
      <c r="B6" s="6" t="s">
        <v>48</v>
      </c>
      <c r="C6" s="15" t="s">
        <v>106</v>
      </c>
      <c r="D6" s="16" t="s">
        <v>47</v>
      </c>
      <c r="E6" s="17">
        <f>833*3+100*2+1220*1+317*2+1275*1</f>
        <v>5828</v>
      </c>
      <c r="F6" s="4">
        <v>2.5099999999999998</v>
      </c>
      <c r="G6" s="4">
        <f t="shared" si="0"/>
        <v>14628.279999999999</v>
      </c>
      <c r="H6" s="4">
        <v>1</v>
      </c>
      <c r="I6" s="4">
        <f t="shared" ref="I6:I64" si="1">G6*H6</f>
        <v>14628.279999999999</v>
      </c>
    </row>
    <row r="7" spans="1:11" ht="31.15" customHeight="1" x14ac:dyDescent="0.25">
      <c r="A7" s="13">
        <v>3</v>
      </c>
      <c r="B7" s="6" t="s">
        <v>49</v>
      </c>
      <c r="C7" s="15" t="s">
        <v>11</v>
      </c>
      <c r="D7" s="15" t="s">
        <v>8</v>
      </c>
      <c r="E7" s="2">
        <v>3</v>
      </c>
      <c r="F7" s="4">
        <v>2320</v>
      </c>
      <c r="G7" s="4">
        <f t="shared" si="0"/>
        <v>6960</v>
      </c>
      <c r="H7" s="4">
        <v>1</v>
      </c>
      <c r="I7" s="4">
        <f t="shared" si="1"/>
        <v>6960</v>
      </c>
    </row>
    <row r="8" spans="1:11" ht="42.6" customHeight="1" x14ac:dyDescent="0.25">
      <c r="A8" s="13">
        <v>4</v>
      </c>
      <c r="B8" s="6" t="s">
        <v>51</v>
      </c>
      <c r="C8" s="15" t="s">
        <v>50</v>
      </c>
      <c r="D8" s="2" t="s">
        <v>45</v>
      </c>
      <c r="E8" s="2">
        <v>2</v>
      </c>
      <c r="F8" s="4">
        <v>58303</v>
      </c>
      <c r="G8" s="4">
        <f t="shared" si="0"/>
        <v>116606</v>
      </c>
      <c r="H8" s="4">
        <v>0.97</v>
      </c>
      <c r="I8" s="4">
        <f t="shared" si="1"/>
        <v>113107.81999999999</v>
      </c>
    </row>
    <row r="9" spans="1:11" ht="38.450000000000003" customHeight="1" x14ac:dyDescent="0.25">
      <c r="A9" s="13">
        <v>5</v>
      </c>
      <c r="B9" s="6" t="s">
        <v>99</v>
      </c>
      <c r="C9" s="2" t="s">
        <v>100</v>
      </c>
      <c r="D9" s="2" t="s">
        <v>45</v>
      </c>
      <c r="E9" s="2">
        <v>4</v>
      </c>
      <c r="F9" s="4">
        <v>4349</v>
      </c>
      <c r="G9" s="4">
        <f t="shared" si="0"/>
        <v>17396</v>
      </c>
      <c r="H9" s="4">
        <v>0.97</v>
      </c>
      <c r="I9" s="4">
        <f t="shared" si="1"/>
        <v>16874.12</v>
      </c>
    </row>
    <row r="10" spans="1:11" ht="36.6" customHeight="1" x14ac:dyDescent="0.25">
      <c r="A10" s="13">
        <v>6</v>
      </c>
      <c r="B10" s="6" t="s">
        <v>101</v>
      </c>
      <c r="C10" s="2" t="s">
        <v>12</v>
      </c>
      <c r="D10" s="15" t="s">
        <v>8</v>
      </c>
      <c r="E10" s="2">
        <v>1</v>
      </c>
      <c r="F10" s="4">
        <v>9450</v>
      </c>
      <c r="G10" s="4">
        <f t="shared" si="0"/>
        <v>9450</v>
      </c>
      <c r="H10" s="5">
        <v>1.02</v>
      </c>
      <c r="I10" s="4">
        <f t="shared" si="1"/>
        <v>9639</v>
      </c>
    </row>
    <row r="11" spans="1:11" ht="39.6" customHeight="1" x14ac:dyDescent="0.25">
      <c r="A11" s="13">
        <v>7</v>
      </c>
      <c r="B11" s="6" t="s">
        <v>52</v>
      </c>
      <c r="C11" s="2" t="s">
        <v>13</v>
      </c>
      <c r="D11" s="2" t="s">
        <v>53</v>
      </c>
      <c r="E11" s="2">
        <v>1</v>
      </c>
      <c r="F11" s="4">
        <v>500</v>
      </c>
      <c r="G11" s="4">
        <f t="shared" si="0"/>
        <v>500</v>
      </c>
      <c r="H11" s="4">
        <v>1</v>
      </c>
      <c r="I11" s="4">
        <f t="shared" si="1"/>
        <v>500</v>
      </c>
    </row>
    <row r="12" spans="1:11" ht="39.6" customHeight="1" x14ac:dyDescent="0.25">
      <c r="A12" s="13">
        <v>8</v>
      </c>
      <c r="B12" s="6" t="s">
        <v>102</v>
      </c>
      <c r="C12" s="2" t="s">
        <v>14</v>
      </c>
      <c r="D12" s="2" t="s">
        <v>47</v>
      </c>
      <c r="E12" s="2">
        <f>10*15</f>
        <v>150</v>
      </c>
      <c r="F12" s="4">
        <v>93</v>
      </c>
      <c r="G12" s="4">
        <f t="shared" si="0"/>
        <v>13950</v>
      </c>
      <c r="H12" s="4">
        <v>1.02</v>
      </c>
      <c r="I12" s="4">
        <f t="shared" si="1"/>
        <v>14229</v>
      </c>
    </row>
    <row r="13" spans="1:11" ht="39.6" customHeight="1" x14ac:dyDescent="0.25">
      <c r="A13" s="13">
        <v>9</v>
      </c>
      <c r="B13" s="6" t="s">
        <v>54</v>
      </c>
      <c r="C13" s="2" t="s">
        <v>104</v>
      </c>
      <c r="D13" s="2" t="s">
        <v>45</v>
      </c>
      <c r="E13" s="2">
        <v>4</v>
      </c>
      <c r="F13" s="4">
        <v>1301</v>
      </c>
      <c r="G13" s="4">
        <f t="shared" si="0"/>
        <v>5204</v>
      </c>
      <c r="H13" s="4">
        <v>0.97</v>
      </c>
      <c r="I13" s="4">
        <f t="shared" si="1"/>
        <v>5047.88</v>
      </c>
    </row>
    <row r="14" spans="1:11" ht="31.9" customHeight="1" x14ac:dyDescent="0.25">
      <c r="A14" s="13">
        <v>10</v>
      </c>
      <c r="B14" s="6" t="s">
        <v>54</v>
      </c>
      <c r="C14" s="2" t="s">
        <v>105</v>
      </c>
      <c r="D14" s="2" t="s">
        <v>45</v>
      </c>
      <c r="E14" s="2">
        <v>38</v>
      </c>
      <c r="F14" s="4">
        <v>1188</v>
      </c>
      <c r="G14" s="4">
        <f t="shared" si="0"/>
        <v>45144</v>
      </c>
      <c r="H14" s="4">
        <v>0.97</v>
      </c>
      <c r="I14" s="4">
        <f t="shared" si="1"/>
        <v>43789.68</v>
      </c>
    </row>
    <row r="15" spans="1:11" ht="40.9" customHeight="1" x14ac:dyDescent="0.25">
      <c r="A15" s="13">
        <v>11</v>
      </c>
      <c r="B15" s="6" t="s">
        <v>52</v>
      </c>
      <c r="C15" s="16" t="s">
        <v>15</v>
      </c>
      <c r="D15" s="2" t="s">
        <v>53</v>
      </c>
      <c r="E15" s="2">
        <v>42</v>
      </c>
      <c r="F15" s="4">
        <v>300</v>
      </c>
      <c r="G15" s="4">
        <f t="shared" si="0"/>
        <v>12600</v>
      </c>
      <c r="H15" s="4">
        <v>1</v>
      </c>
      <c r="I15" s="4">
        <f t="shared" si="1"/>
        <v>12600</v>
      </c>
    </row>
    <row r="16" spans="1:11" ht="36.6" customHeight="1" x14ac:dyDescent="0.3">
      <c r="A16" s="18">
        <v>12</v>
      </c>
      <c r="B16" s="6" t="s">
        <v>103</v>
      </c>
      <c r="C16" s="19" t="s">
        <v>55</v>
      </c>
      <c r="D16" s="3" t="s">
        <v>56</v>
      </c>
      <c r="E16" s="2">
        <v>1</v>
      </c>
      <c r="F16" s="4">
        <v>5101</v>
      </c>
      <c r="G16" s="4">
        <f t="shared" si="0"/>
        <v>5101</v>
      </c>
      <c r="H16" s="4">
        <v>1.02</v>
      </c>
      <c r="I16" s="4">
        <f t="shared" si="1"/>
        <v>5203.0200000000004</v>
      </c>
    </row>
    <row r="17" spans="1:9" ht="44.45" customHeight="1" x14ac:dyDescent="0.25">
      <c r="A17" s="13">
        <v>13</v>
      </c>
      <c r="B17" s="6" t="s">
        <v>52</v>
      </c>
      <c r="C17" s="16" t="s">
        <v>15</v>
      </c>
      <c r="D17" s="2" t="s">
        <v>53</v>
      </c>
      <c r="E17" s="2">
        <v>1</v>
      </c>
      <c r="F17" s="4">
        <v>300</v>
      </c>
      <c r="G17" s="4">
        <f t="shared" si="0"/>
        <v>300</v>
      </c>
      <c r="H17" s="4">
        <v>1</v>
      </c>
      <c r="I17" s="4">
        <f t="shared" si="1"/>
        <v>300</v>
      </c>
    </row>
    <row r="18" spans="1:9" ht="33.6" customHeight="1" x14ac:dyDescent="0.25">
      <c r="A18" s="13">
        <v>14</v>
      </c>
      <c r="B18" s="3" t="s">
        <v>57</v>
      </c>
      <c r="C18" s="2" t="s">
        <v>16</v>
      </c>
      <c r="D18" s="15" t="s">
        <v>8</v>
      </c>
      <c r="E18" s="2">
        <v>1</v>
      </c>
      <c r="F18" s="4">
        <v>29099</v>
      </c>
      <c r="G18" s="4">
        <f t="shared" si="0"/>
        <v>29099</v>
      </c>
      <c r="H18" s="4">
        <v>1</v>
      </c>
      <c r="I18" s="4">
        <f t="shared" si="1"/>
        <v>29099</v>
      </c>
    </row>
    <row r="19" spans="1:9" ht="33.6" customHeight="1" x14ac:dyDescent="0.25">
      <c r="A19" s="13">
        <v>15</v>
      </c>
      <c r="B19" s="6" t="s">
        <v>58</v>
      </c>
      <c r="C19" s="2" t="s">
        <v>17</v>
      </c>
      <c r="D19" s="2" t="s">
        <v>53</v>
      </c>
      <c r="E19" s="2">
        <v>1</v>
      </c>
      <c r="F19" s="4">
        <v>5179</v>
      </c>
      <c r="G19" s="4">
        <f t="shared" si="0"/>
        <v>5179</v>
      </c>
      <c r="H19" s="4">
        <v>1</v>
      </c>
      <c r="I19" s="4">
        <f t="shared" si="1"/>
        <v>5179</v>
      </c>
    </row>
    <row r="20" spans="1:9" ht="34.9" customHeight="1" x14ac:dyDescent="0.25">
      <c r="A20" s="13">
        <v>16</v>
      </c>
      <c r="B20" s="6" t="s">
        <v>52</v>
      </c>
      <c r="C20" s="2" t="s">
        <v>15</v>
      </c>
      <c r="D20" s="2" t="s">
        <v>53</v>
      </c>
      <c r="E20" s="2">
        <v>1</v>
      </c>
      <c r="F20" s="4">
        <v>300</v>
      </c>
      <c r="G20" s="4">
        <f t="shared" si="0"/>
        <v>300</v>
      </c>
      <c r="H20" s="4">
        <v>1</v>
      </c>
      <c r="I20" s="4">
        <f t="shared" si="1"/>
        <v>300</v>
      </c>
    </row>
    <row r="21" spans="1:9" ht="42" customHeight="1" x14ac:dyDescent="0.25">
      <c r="A21" s="18">
        <v>17</v>
      </c>
      <c r="B21" s="6" t="s">
        <v>59</v>
      </c>
      <c r="C21" s="16" t="s">
        <v>18</v>
      </c>
      <c r="D21" s="2" t="s">
        <v>53</v>
      </c>
      <c r="E21" s="2">
        <v>1</v>
      </c>
      <c r="F21" s="4">
        <v>1332</v>
      </c>
      <c r="G21" s="4">
        <f t="shared" si="0"/>
        <v>1332</v>
      </c>
      <c r="H21" s="4">
        <v>1</v>
      </c>
      <c r="I21" s="4">
        <f t="shared" si="1"/>
        <v>1332</v>
      </c>
    </row>
    <row r="22" spans="1:9" ht="37.9" customHeight="1" x14ac:dyDescent="0.25">
      <c r="A22" s="13">
        <v>18</v>
      </c>
      <c r="B22" s="6" t="s">
        <v>52</v>
      </c>
      <c r="C22" s="16" t="s">
        <v>15</v>
      </c>
      <c r="D22" s="2" t="s">
        <v>53</v>
      </c>
      <c r="E22" s="2">
        <v>1</v>
      </c>
      <c r="F22" s="4">
        <v>300</v>
      </c>
      <c r="G22" s="4">
        <f t="shared" si="0"/>
        <v>300</v>
      </c>
      <c r="H22" s="4">
        <v>1</v>
      </c>
      <c r="I22" s="4">
        <f t="shared" si="1"/>
        <v>300</v>
      </c>
    </row>
    <row r="23" spans="1:9" ht="37.9" customHeight="1" x14ac:dyDescent="0.25">
      <c r="A23" s="13">
        <v>19</v>
      </c>
      <c r="B23" s="6" t="s">
        <v>60</v>
      </c>
      <c r="C23" s="16" t="s">
        <v>19</v>
      </c>
      <c r="D23" s="2" t="s">
        <v>53</v>
      </c>
      <c r="E23" s="2">
        <v>1</v>
      </c>
      <c r="F23" s="4">
        <v>1368</v>
      </c>
      <c r="G23" s="4">
        <f t="shared" si="0"/>
        <v>1368</v>
      </c>
      <c r="H23" s="4">
        <v>1</v>
      </c>
      <c r="I23" s="4">
        <f t="shared" si="1"/>
        <v>1368</v>
      </c>
    </row>
    <row r="24" spans="1:9" s="21" customFormat="1" ht="34.9" customHeight="1" x14ac:dyDescent="0.25">
      <c r="A24" s="20">
        <v>20</v>
      </c>
      <c r="B24" s="6" t="s">
        <v>52</v>
      </c>
      <c r="C24" s="16" t="s">
        <v>15</v>
      </c>
      <c r="D24" s="2" t="s">
        <v>53</v>
      </c>
      <c r="E24" s="2">
        <v>1</v>
      </c>
      <c r="F24" s="4">
        <v>300</v>
      </c>
      <c r="G24" s="4">
        <f t="shared" si="0"/>
        <v>300</v>
      </c>
      <c r="H24" s="4">
        <v>1</v>
      </c>
      <c r="I24" s="4">
        <f t="shared" si="1"/>
        <v>300</v>
      </c>
    </row>
    <row r="25" spans="1:9" ht="30.6" customHeight="1" x14ac:dyDescent="0.25">
      <c r="A25" s="13">
        <v>21</v>
      </c>
      <c r="B25" s="3" t="s">
        <v>61</v>
      </c>
      <c r="C25" s="16" t="s">
        <v>20</v>
      </c>
      <c r="D25" s="2" t="s">
        <v>53</v>
      </c>
      <c r="E25" s="2">
        <v>1</v>
      </c>
      <c r="F25" s="4">
        <v>2687</v>
      </c>
      <c r="G25" s="4">
        <f t="shared" si="0"/>
        <v>2687</v>
      </c>
      <c r="H25" s="4">
        <v>1</v>
      </c>
      <c r="I25" s="4">
        <f t="shared" si="1"/>
        <v>2687</v>
      </c>
    </row>
    <row r="26" spans="1:9" ht="40.15" customHeight="1" x14ac:dyDescent="0.25">
      <c r="A26" s="13">
        <v>22</v>
      </c>
      <c r="B26" s="6" t="s">
        <v>52</v>
      </c>
      <c r="C26" s="16" t="s">
        <v>15</v>
      </c>
      <c r="D26" s="2" t="s">
        <v>53</v>
      </c>
      <c r="E26" s="2">
        <v>1</v>
      </c>
      <c r="F26" s="4">
        <v>300</v>
      </c>
      <c r="G26" s="4">
        <f t="shared" si="0"/>
        <v>300</v>
      </c>
      <c r="H26" s="4">
        <v>1</v>
      </c>
      <c r="I26" s="4">
        <f t="shared" si="1"/>
        <v>300</v>
      </c>
    </row>
    <row r="27" spans="1:9" ht="23.45" customHeight="1" x14ac:dyDescent="0.25">
      <c r="A27" s="13">
        <v>23</v>
      </c>
      <c r="B27" s="3" t="s">
        <v>62</v>
      </c>
      <c r="C27" s="16" t="s">
        <v>21</v>
      </c>
      <c r="D27" s="2" t="s">
        <v>53</v>
      </c>
      <c r="E27" s="2">
        <v>1</v>
      </c>
      <c r="F27" s="4">
        <v>744</v>
      </c>
      <c r="G27" s="4">
        <f t="shared" si="0"/>
        <v>744</v>
      </c>
      <c r="H27" s="4">
        <v>1</v>
      </c>
      <c r="I27" s="4">
        <f t="shared" si="1"/>
        <v>744</v>
      </c>
    </row>
    <row r="28" spans="1:9" ht="37.5" x14ac:dyDescent="0.25">
      <c r="A28" s="13">
        <v>24</v>
      </c>
      <c r="B28" s="6" t="s">
        <v>52</v>
      </c>
      <c r="C28" s="16" t="s">
        <v>22</v>
      </c>
      <c r="D28" s="2" t="s">
        <v>53</v>
      </c>
      <c r="E28" s="2">
        <v>1</v>
      </c>
      <c r="F28" s="4">
        <v>70</v>
      </c>
      <c r="G28" s="4">
        <f t="shared" si="0"/>
        <v>70</v>
      </c>
      <c r="H28" s="4">
        <v>1</v>
      </c>
      <c r="I28" s="4">
        <f t="shared" si="1"/>
        <v>70</v>
      </c>
    </row>
    <row r="29" spans="1:9" ht="37.5" x14ac:dyDescent="0.25">
      <c r="A29" s="13">
        <v>25</v>
      </c>
      <c r="B29" s="3" t="s">
        <v>63</v>
      </c>
      <c r="C29" s="2" t="s">
        <v>23</v>
      </c>
      <c r="D29" s="15" t="s">
        <v>8</v>
      </c>
      <c r="E29" s="2">
        <v>1</v>
      </c>
      <c r="F29" s="4">
        <v>1016</v>
      </c>
      <c r="G29" s="4">
        <f t="shared" si="0"/>
        <v>1016</v>
      </c>
      <c r="H29" s="4">
        <v>1</v>
      </c>
      <c r="I29" s="4">
        <f t="shared" si="1"/>
        <v>1016</v>
      </c>
    </row>
    <row r="30" spans="1:9" ht="28.15" customHeight="1" x14ac:dyDescent="0.25">
      <c r="A30" s="13">
        <v>26</v>
      </c>
      <c r="B30" s="3" t="s">
        <v>64</v>
      </c>
      <c r="C30" s="2" t="s">
        <v>24</v>
      </c>
      <c r="D30" s="15" t="s">
        <v>8</v>
      </c>
      <c r="E30" s="2">
        <v>4</v>
      </c>
      <c r="F30" s="4">
        <v>1223</v>
      </c>
      <c r="G30" s="4">
        <f t="shared" si="0"/>
        <v>4892</v>
      </c>
      <c r="H30" s="4">
        <v>1</v>
      </c>
      <c r="I30" s="4">
        <f t="shared" si="1"/>
        <v>4892</v>
      </c>
    </row>
    <row r="31" spans="1:9" ht="44.45" customHeight="1" x14ac:dyDescent="0.25">
      <c r="A31" s="13">
        <v>27</v>
      </c>
      <c r="B31" s="3" t="s">
        <v>65</v>
      </c>
      <c r="C31" s="2" t="s">
        <v>25</v>
      </c>
      <c r="D31" s="15" t="s">
        <v>8</v>
      </c>
      <c r="E31" s="2">
        <v>4</v>
      </c>
      <c r="F31" s="4">
        <v>82</v>
      </c>
      <c r="G31" s="4">
        <f t="shared" si="0"/>
        <v>328</v>
      </c>
      <c r="H31" s="4">
        <v>1</v>
      </c>
      <c r="I31" s="4">
        <f t="shared" si="1"/>
        <v>328</v>
      </c>
    </row>
    <row r="32" spans="1:9" ht="34.9" customHeight="1" x14ac:dyDescent="0.25">
      <c r="A32" s="13">
        <v>28</v>
      </c>
      <c r="B32" s="3" t="s">
        <v>66</v>
      </c>
      <c r="C32" s="2" t="s">
        <v>26</v>
      </c>
      <c r="D32" s="15" t="s">
        <v>8</v>
      </c>
      <c r="E32" s="2">
        <v>17</v>
      </c>
      <c r="F32" s="4">
        <v>29</v>
      </c>
      <c r="G32" s="4">
        <f t="shared" si="0"/>
        <v>493</v>
      </c>
      <c r="H32" s="4">
        <v>1</v>
      </c>
      <c r="I32" s="4">
        <f t="shared" si="1"/>
        <v>493</v>
      </c>
    </row>
    <row r="33" spans="1:9" ht="27" customHeight="1" x14ac:dyDescent="0.25">
      <c r="A33" s="13">
        <v>29</v>
      </c>
      <c r="B33" s="3" t="s">
        <v>70</v>
      </c>
      <c r="C33" s="2" t="s">
        <v>67</v>
      </c>
      <c r="D33" s="15" t="s">
        <v>8</v>
      </c>
      <c r="E33" s="2">
        <v>2</v>
      </c>
      <c r="F33" s="4">
        <v>1483</v>
      </c>
      <c r="G33" s="4">
        <f t="shared" si="0"/>
        <v>2966</v>
      </c>
      <c r="H33" s="4">
        <v>1</v>
      </c>
      <c r="I33" s="4">
        <f t="shared" si="1"/>
        <v>2966</v>
      </c>
    </row>
    <row r="34" spans="1:9" ht="37.5" x14ac:dyDescent="0.25">
      <c r="A34" s="13">
        <v>30</v>
      </c>
      <c r="B34" s="3" t="s">
        <v>71</v>
      </c>
      <c r="C34" s="2" t="s">
        <v>68</v>
      </c>
      <c r="D34" s="15" t="s">
        <v>8</v>
      </c>
      <c r="E34" s="2">
        <v>2</v>
      </c>
      <c r="F34" s="4">
        <v>1086</v>
      </c>
      <c r="G34" s="4">
        <f t="shared" si="0"/>
        <v>2172</v>
      </c>
      <c r="H34" s="4">
        <v>1</v>
      </c>
      <c r="I34" s="4">
        <f t="shared" si="1"/>
        <v>2172</v>
      </c>
    </row>
    <row r="35" spans="1:9" ht="56.25" x14ac:dyDescent="0.25">
      <c r="A35" s="13">
        <v>31</v>
      </c>
      <c r="B35" s="3" t="s">
        <v>73</v>
      </c>
      <c r="C35" s="2" t="s">
        <v>72</v>
      </c>
      <c r="D35" s="15" t="s">
        <v>8</v>
      </c>
      <c r="E35" s="2">
        <v>40</v>
      </c>
      <c r="F35" s="4">
        <v>223</v>
      </c>
      <c r="G35" s="4">
        <f t="shared" si="0"/>
        <v>8920</v>
      </c>
      <c r="H35" s="4">
        <v>1</v>
      </c>
      <c r="I35" s="4">
        <f t="shared" si="1"/>
        <v>8920</v>
      </c>
    </row>
    <row r="36" spans="1:9" ht="56.25" x14ac:dyDescent="0.25">
      <c r="A36" s="13">
        <v>32</v>
      </c>
      <c r="B36" s="3" t="s">
        <v>74</v>
      </c>
      <c r="C36" s="2" t="s">
        <v>69</v>
      </c>
      <c r="D36" s="15" t="s">
        <v>8</v>
      </c>
      <c r="E36" s="2">
        <v>3</v>
      </c>
      <c r="F36" s="4">
        <v>717</v>
      </c>
      <c r="G36" s="4">
        <f t="shared" si="0"/>
        <v>2151</v>
      </c>
      <c r="H36" s="4">
        <v>1</v>
      </c>
      <c r="I36" s="4">
        <f t="shared" si="1"/>
        <v>2151</v>
      </c>
    </row>
    <row r="37" spans="1:9" ht="37.9" customHeight="1" x14ac:dyDescent="0.25">
      <c r="A37" s="13">
        <v>33</v>
      </c>
      <c r="B37" s="3" t="s">
        <v>76</v>
      </c>
      <c r="C37" s="2" t="s">
        <v>27</v>
      </c>
      <c r="D37" s="3" t="s">
        <v>75</v>
      </c>
      <c r="E37" s="2">
        <v>40</v>
      </c>
      <c r="F37" s="4">
        <v>38</v>
      </c>
      <c r="G37" s="4">
        <f t="shared" ref="G37:G64" si="2">F37*E37</f>
        <v>1520</v>
      </c>
      <c r="H37" s="4">
        <v>1</v>
      </c>
      <c r="I37" s="4">
        <f t="shared" si="1"/>
        <v>1520</v>
      </c>
    </row>
    <row r="38" spans="1:9" ht="41.45" customHeight="1" x14ac:dyDescent="0.25">
      <c r="A38" s="13">
        <v>34</v>
      </c>
      <c r="B38" s="3" t="s">
        <v>77</v>
      </c>
      <c r="C38" s="2" t="s">
        <v>28</v>
      </c>
      <c r="D38" s="3" t="s">
        <v>75</v>
      </c>
      <c r="E38" s="2">
        <v>3</v>
      </c>
      <c r="F38" s="4">
        <v>90</v>
      </c>
      <c r="G38" s="4">
        <f t="shared" si="2"/>
        <v>270</v>
      </c>
      <c r="H38" s="4">
        <v>1</v>
      </c>
      <c r="I38" s="4">
        <f t="shared" si="1"/>
        <v>270</v>
      </c>
    </row>
    <row r="39" spans="1:9" ht="37.15" customHeight="1" x14ac:dyDescent="0.25">
      <c r="A39" s="13">
        <v>35</v>
      </c>
      <c r="B39" s="3" t="s">
        <v>78</v>
      </c>
      <c r="C39" s="2" t="s">
        <v>29</v>
      </c>
      <c r="D39" s="15" t="s">
        <v>8</v>
      </c>
      <c r="E39" s="2">
        <v>1</v>
      </c>
      <c r="F39" s="4">
        <v>588</v>
      </c>
      <c r="G39" s="4">
        <f t="shared" si="2"/>
        <v>588</v>
      </c>
      <c r="H39" s="4">
        <v>1</v>
      </c>
      <c r="I39" s="4">
        <f t="shared" si="1"/>
        <v>588</v>
      </c>
    </row>
    <row r="40" spans="1:9" ht="30" customHeight="1" x14ac:dyDescent="0.25">
      <c r="A40" s="13">
        <v>36</v>
      </c>
      <c r="B40" s="3" t="s">
        <v>10</v>
      </c>
      <c r="C40" s="2" t="s">
        <v>30</v>
      </c>
      <c r="D40" s="15" t="s">
        <v>8</v>
      </c>
      <c r="E40" s="2">
        <v>1</v>
      </c>
      <c r="F40" s="4">
        <v>23531</v>
      </c>
      <c r="G40" s="4">
        <f t="shared" si="2"/>
        <v>23531</v>
      </c>
      <c r="H40" s="4">
        <v>1</v>
      </c>
      <c r="I40" s="4">
        <f t="shared" si="1"/>
        <v>23531</v>
      </c>
    </row>
    <row r="41" spans="1:9" ht="25.15" customHeight="1" x14ac:dyDescent="0.25">
      <c r="A41" s="13">
        <v>37</v>
      </c>
      <c r="B41" s="3" t="s">
        <v>79</v>
      </c>
      <c r="C41" s="2" t="s">
        <v>31</v>
      </c>
      <c r="D41" s="15" t="s">
        <v>8</v>
      </c>
      <c r="E41" s="2">
        <v>40</v>
      </c>
      <c r="F41" s="4">
        <v>180</v>
      </c>
      <c r="G41" s="4">
        <f t="shared" si="2"/>
        <v>7200</v>
      </c>
      <c r="H41" s="4">
        <v>1</v>
      </c>
      <c r="I41" s="4">
        <f t="shared" si="1"/>
        <v>7200</v>
      </c>
    </row>
    <row r="42" spans="1:9" ht="37.9" customHeight="1" x14ac:dyDescent="0.25">
      <c r="A42" s="13">
        <v>38</v>
      </c>
      <c r="B42" s="3" t="s">
        <v>80</v>
      </c>
      <c r="C42" s="2" t="s">
        <v>32</v>
      </c>
      <c r="D42" s="15" t="s">
        <v>8</v>
      </c>
      <c r="E42" s="2">
        <v>3</v>
      </c>
      <c r="F42" s="4">
        <v>629</v>
      </c>
      <c r="G42" s="4">
        <f t="shared" si="2"/>
        <v>1887</v>
      </c>
      <c r="H42" s="4">
        <v>1</v>
      </c>
      <c r="I42" s="4">
        <f t="shared" si="1"/>
        <v>1887</v>
      </c>
    </row>
    <row r="43" spans="1:9" ht="27" customHeight="1" x14ac:dyDescent="0.25">
      <c r="A43" s="13">
        <v>39</v>
      </c>
      <c r="B43" s="3" t="s">
        <v>81</v>
      </c>
      <c r="C43" s="2" t="s">
        <v>33</v>
      </c>
      <c r="D43" s="15" t="s">
        <v>8</v>
      </c>
      <c r="E43" s="2">
        <v>1</v>
      </c>
      <c r="F43" s="4">
        <v>1356</v>
      </c>
      <c r="G43" s="4">
        <f t="shared" si="2"/>
        <v>1356</v>
      </c>
      <c r="H43" s="4">
        <v>1</v>
      </c>
      <c r="I43" s="4">
        <f t="shared" si="1"/>
        <v>1356</v>
      </c>
    </row>
    <row r="44" spans="1:9" ht="26.45" customHeight="1" x14ac:dyDescent="0.25">
      <c r="A44" s="13">
        <v>40</v>
      </c>
      <c r="B44" s="3" t="s">
        <v>82</v>
      </c>
      <c r="C44" s="2" t="s">
        <v>34</v>
      </c>
      <c r="D44" s="15" t="s">
        <v>8</v>
      </c>
      <c r="E44" s="2">
        <v>1</v>
      </c>
      <c r="F44" s="4">
        <v>3485</v>
      </c>
      <c r="G44" s="4">
        <f t="shared" si="2"/>
        <v>3485</v>
      </c>
      <c r="H44" s="4">
        <v>1</v>
      </c>
      <c r="I44" s="4">
        <f t="shared" si="1"/>
        <v>3485</v>
      </c>
    </row>
    <row r="45" spans="1:9" ht="38.450000000000003" customHeight="1" x14ac:dyDescent="0.25">
      <c r="A45" s="13">
        <v>41</v>
      </c>
      <c r="B45" s="3" t="s">
        <v>83</v>
      </c>
      <c r="C45" s="2" t="s">
        <v>35</v>
      </c>
      <c r="D45" s="15" t="s">
        <v>8</v>
      </c>
      <c r="E45" s="2">
        <v>9</v>
      </c>
      <c r="F45" s="4">
        <v>180</v>
      </c>
      <c r="G45" s="4">
        <f t="shared" si="2"/>
        <v>1620</v>
      </c>
      <c r="H45" s="4">
        <v>1</v>
      </c>
      <c r="I45" s="4">
        <f t="shared" si="1"/>
        <v>1620</v>
      </c>
    </row>
    <row r="46" spans="1:9" ht="33.6" customHeight="1" x14ac:dyDescent="0.25">
      <c r="A46" s="13">
        <v>42</v>
      </c>
      <c r="B46" s="3" t="s">
        <v>84</v>
      </c>
      <c r="C46" s="2" t="s">
        <v>36</v>
      </c>
      <c r="D46" s="15" t="s">
        <v>8</v>
      </c>
      <c r="E46" s="2">
        <v>1</v>
      </c>
      <c r="F46" s="4">
        <v>366</v>
      </c>
      <c r="G46" s="4">
        <f t="shared" si="2"/>
        <v>366</v>
      </c>
      <c r="H46" s="4">
        <v>1</v>
      </c>
      <c r="I46" s="4">
        <f t="shared" si="1"/>
        <v>366</v>
      </c>
    </row>
    <row r="47" spans="1:9" ht="22.9" customHeight="1" x14ac:dyDescent="0.25">
      <c r="A47" s="13">
        <v>43</v>
      </c>
      <c r="B47" s="3" t="s">
        <v>85</v>
      </c>
      <c r="C47" s="2" t="s">
        <v>37</v>
      </c>
      <c r="D47" s="15" t="s">
        <v>8</v>
      </c>
      <c r="E47" s="2">
        <v>1</v>
      </c>
      <c r="F47" s="4">
        <v>178</v>
      </c>
      <c r="G47" s="4">
        <f t="shared" si="2"/>
        <v>178</v>
      </c>
      <c r="H47" s="4">
        <v>1</v>
      </c>
      <c r="I47" s="4">
        <f t="shared" si="1"/>
        <v>178</v>
      </c>
    </row>
    <row r="48" spans="1:9" ht="43.9" customHeight="1" x14ac:dyDescent="0.25">
      <c r="A48" s="13">
        <v>44</v>
      </c>
      <c r="B48" s="3" t="s">
        <v>86</v>
      </c>
      <c r="C48" s="2" t="s">
        <v>38</v>
      </c>
      <c r="D48" s="15" t="s">
        <v>8</v>
      </c>
      <c r="E48" s="2">
        <v>2</v>
      </c>
      <c r="F48" s="4">
        <v>510</v>
      </c>
      <c r="G48" s="4">
        <f t="shared" si="2"/>
        <v>1020</v>
      </c>
      <c r="H48" s="4">
        <v>1</v>
      </c>
      <c r="I48" s="4">
        <f t="shared" si="1"/>
        <v>1020</v>
      </c>
    </row>
    <row r="49" spans="1:10" ht="48" customHeight="1" x14ac:dyDescent="0.25">
      <c r="A49" s="13">
        <v>45</v>
      </c>
      <c r="B49" s="3" t="s">
        <v>87</v>
      </c>
      <c r="C49" s="2" t="s">
        <v>39</v>
      </c>
      <c r="D49" s="15" t="s">
        <v>8</v>
      </c>
      <c r="E49" s="2">
        <v>4</v>
      </c>
      <c r="F49" s="4">
        <v>1671</v>
      </c>
      <c r="G49" s="4">
        <f t="shared" si="2"/>
        <v>6684</v>
      </c>
      <c r="H49" s="4">
        <v>1</v>
      </c>
      <c r="I49" s="4">
        <f t="shared" si="1"/>
        <v>6684</v>
      </c>
    </row>
    <row r="50" spans="1:10" ht="79.900000000000006" customHeight="1" x14ac:dyDescent="0.25">
      <c r="A50" s="13">
        <v>46</v>
      </c>
      <c r="B50" s="3" t="s">
        <v>88</v>
      </c>
      <c r="C50" s="2" t="s">
        <v>40</v>
      </c>
      <c r="D50" s="15" t="s">
        <v>8</v>
      </c>
      <c r="E50" s="2">
        <v>2</v>
      </c>
      <c r="F50" s="4">
        <v>1105</v>
      </c>
      <c r="G50" s="4">
        <f t="shared" si="2"/>
        <v>2210</v>
      </c>
      <c r="H50" s="4">
        <v>1</v>
      </c>
      <c r="I50" s="4">
        <f t="shared" si="1"/>
        <v>2210</v>
      </c>
    </row>
    <row r="51" spans="1:10" ht="40.9" customHeight="1" x14ac:dyDescent="0.25">
      <c r="A51" s="13">
        <v>47</v>
      </c>
      <c r="B51" s="3" t="s">
        <v>89</v>
      </c>
      <c r="C51" s="2" t="s">
        <v>41</v>
      </c>
      <c r="D51" s="15" t="s">
        <v>8</v>
      </c>
      <c r="E51" s="2">
        <v>2</v>
      </c>
      <c r="F51" s="4">
        <v>1388</v>
      </c>
      <c r="G51" s="4">
        <f t="shared" si="2"/>
        <v>2776</v>
      </c>
      <c r="H51" s="4">
        <v>1</v>
      </c>
      <c r="I51" s="4">
        <f t="shared" si="1"/>
        <v>2776</v>
      </c>
    </row>
    <row r="52" spans="1:10" ht="45.6" customHeight="1" x14ac:dyDescent="0.25">
      <c r="A52" s="13">
        <v>48</v>
      </c>
      <c r="B52" s="3" t="s">
        <v>90</v>
      </c>
      <c r="C52" s="2" t="s">
        <v>42</v>
      </c>
      <c r="D52" s="15" t="s">
        <v>8</v>
      </c>
      <c r="E52" s="2">
        <v>2</v>
      </c>
      <c r="F52" s="4">
        <v>2124</v>
      </c>
      <c r="G52" s="4">
        <f t="shared" si="2"/>
        <v>4248</v>
      </c>
      <c r="H52" s="4">
        <v>1</v>
      </c>
      <c r="I52" s="4">
        <f t="shared" si="1"/>
        <v>4248</v>
      </c>
    </row>
    <row r="53" spans="1:10" ht="65.45" customHeight="1" x14ac:dyDescent="0.25">
      <c r="A53" s="13">
        <v>49</v>
      </c>
      <c r="B53" s="3" t="s">
        <v>91</v>
      </c>
      <c r="C53" s="2" t="s">
        <v>43</v>
      </c>
      <c r="D53" s="15" t="s">
        <v>8</v>
      </c>
      <c r="E53" s="2">
        <v>4</v>
      </c>
      <c r="F53" s="4">
        <v>1416</v>
      </c>
      <c r="G53" s="4">
        <f t="shared" si="2"/>
        <v>5664</v>
      </c>
      <c r="H53" s="4">
        <v>1</v>
      </c>
      <c r="I53" s="4">
        <f t="shared" si="1"/>
        <v>5664</v>
      </c>
    </row>
    <row r="54" spans="1:10" ht="41.45" customHeight="1" x14ac:dyDescent="0.25">
      <c r="A54" s="13">
        <v>50</v>
      </c>
      <c r="B54" s="3" t="s">
        <v>108</v>
      </c>
      <c r="C54" s="2" t="s">
        <v>107</v>
      </c>
      <c r="D54" s="15" t="s">
        <v>8</v>
      </c>
      <c r="E54" s="2">
        <v>1</v>
      </c>
      <c r="F54" s="4">
        <v>177</v>
      </c>
      <c r="G54" s="4">
        <f t="shared" si="2"/>
        <v>177</v>
      </c>
      <c r="H54" s="4">
        <v>0.98</v>
      </c>
      <c r="I54" s="4">
        <f t="shared" si="1"/>
        <v>173.46</v>
      </c>
    </row>
    <row r="55" spans="1:10" ht="48.6" customHeight="1" x14ac:dyDescent="0.25">
      <c r="A55" s="13">
        <v>51</v>
      </c>
      <c r="B55" s="3" t="s">
        <v>109</v>
      </c>
      <c r="C55" s="2" t="s">
        <v>110</v>
      </c>
      <c r="D55" s="15" t="s">
        <v>111</v>
      </c>
      <c r="E55" s="2">
        <v>360</v>
      </c>
      <c r="F55" s="4">
        <v>11</v>
      </c>
      <c r="G55" s="4">
        <f t="shared" si="2"/>
        <v>3960</v>
      </c>
      <c r="H55" s="4">
        <v>0.98</v>
      </c>
      <c r="I55" s="4">
        <f t="shared" si="1"/>
        <v>3880.7999999999997</v>
      </c>
    </row>
    <row r="56" spans="1:10" ht="41.45" customHeight="1" x14ac:dyDescent="0.25">
      <c r="A56" s="13">
        <v>52</v>
      </c>
      <c r="B56" s="3" t="s">
        <v>122</v>
      </c>
      <c r="C56" s="2" t="s">
        <v>113</v>
      </c>
      <c r="D56" s="15" t="s">
        <v>8</v>
      </c>
      <c r="E56" s="2">
        <v>1</v>
      </c>
      <c r="F56" s="4">
        <v>2289</v>
      </c>
      <c r="G56" s="4">
        <f t="shared" si="2"/>
        <v>2289</v>
      </c>
      <c r="H56" s="4">
        <v>1</v>
      </c>
      <c r="I56" s="4">
        <f t="shared" si="1"/>
        <v>2289</v>
      </c>
    </row>
    <row r="57" spans="1:10" ht="33.6" customHeight="1" x14ac:dyDescent="0.25">
      <c r="A57" s="13">
        <v>53</v>
      </c>
      <c r="B57" s="3" t="s">
        <v>123</v>
      </c>
      <c r="C57" s="2" t="s">
        <v>114</v>
      </c>
      <c r="D57" s="15" t="s">
        <v>8</v>
      </c>
      <c r="E57" s="2">
        <v>1</v>
      </c>
      <c r="F57" s="4">
        <v>542</v>
      </c>
      <c r="G57" s="4">
        <f t="shared" si="2"/>
        <v>542</v>
      </c>
      <c r="H57" s="4">
        <v>1</v>
      </c>
      <c r="I57" s="4">
        <f t="shared" si="1"/>
        <v>542</v>
      </c>
    </row>
    <row r="58" spans="1:10" ht="48" customHeight="1" x14ac:dyDescent="0.25">
      <c r="A58" s="13">
        <v>54</v>
      </c>
      <c r="B58" s="3" t="s">
        <v>125</v>
      </c>
      <c r="C58" s="2" t="s">
        <v>115</v>
      </c>
      <c r="D58" s="15" t="s">
        <v>124</v>
      </c>
      <c r="E58" s="2">
        <v>2</v>
      </c>
      <c r="F58" s="4">
        <v>641</v>
      </c>
      <c r="G58" s="4">
        <f t="shared" si="2"/>
        <v>1282</v>
      </c>
      <c r="H58" s="4">
        <v>1</v>
      </c>
      <c r="I58" s="4">
        <f t="shared" si="1"/>
        <v>1282</v>
      </c>
    </row>
    <row r="59" spans="1:10" ht="65.45" customHeight="1" x14ac:dyDescent="0.25">
      <c r="A59" s="13">
        <v>55</v>
      </c>
      <c r="B59" s="3" t="s">
        <v>126</v>
      </c>
      <c r="C59" s="2" t="s">
        <v>116</v>
      </c>
      <c r="D59" s="15" t="s">
        <v>124</v>
      </c>
      <c r="E59" s="2">
        <v>4</v>
      </c>
      <c r="F59" s="4">
        <v>137</v>
      </c>
      <c r="G59" s="4">
        <f t="shared" si="2"/>
        <v>548</v>
      </c>
      <c r="H59" s="4">
        <v>1</v>
      </c>
      <c r="I59" s="4">
        <f t="shared" si="1"/>
        <v>548</v>
      </c>
    </row>
    <row r="60" spans="1:10" ht="26.45" customHeight="1" x14ac:dyDescent="0.25">
      <c r="A60" s="13">
        <v>56</v>
      </c>
      <c r="B60" s="3" t="s">
        <v>127</v>
      </c>
      <c r="C60" s="2" t="s">
        <v>117</v>
      </c>
      <c r="D60" s="15" t="s">
        <v>124</v>
      </c>
      <c r="E60" s="2">
        <v>3</v>
      </c>
      <c r="F60" s="4">
        <v>116</v>
      </c>
      <c r="G60" s="4">
        <f t="shared" si="2"/>
        <v>348</v>
      </c>
      <c r="H60" s="4">
        <v>1</v>
      </c>
      <c r="I60" s="4">
        <f t="shared" si="1"/>
        <v>348</v>
      </c>
    </row>
    <row r="61" spans="1:10" ht="45.6" customHeight="1" x14ac:dyDescent="0.25">
      <c r="A61" s="13">
        <v>57</v>
      </c>
      <c r="B61" s="3" t="s">
        <v>128</v>
      </c>
      <c r="C61" s="2" t="s">
        <v>118</v>
      </c>
      <c r="D61" s="15" t="s">
        <v>129</v>
      </c>
      <c r="E61" s="2">
        <v>100</v>
      </c>
      <c r="F61" s="4">
        <v>1.3</v>
      </c>
      <c r="G61" s="4">
        <f t="shared" si="2"/>
        <v>130</v>
      </c>
      <c r="H61" s="4">
        <v>1</v>
      </c>
      <c r="I61" s="4">
        <f t="shared" si="1"/>
        <v>130</v>
      </c>
    </row>
    <row r="62" spans="1:10" ht="36.6" customHeight="1" x14ac:dyDescent="0.25">
      <c r="A62" s="13">
        <v>58</v>
      </c>
      <c r="B62" s="3" t="s">
        <v>130</v>
      </c>
      <c r="C62" s="2" t="s">
        <v>120</v>
      </c>
      <c r="D62" s="15" t="s">
        <v>119</v>
      </c>
      <c r="E62" s="2">
        <v>360</v>
      </c>
      <c r="F62" s="4">
        <v>5.5</v>
      </c>
      <c r="G62" s="4">
        <f t="shared" si="2"/>
        <v>1980</v>
      </c>
      <c r="H62" s="4">
        <v>1</v>
      </c>
      <c r="I62" s="4">
        <f t="shared" si="1"/>
        <v>1980</v>
      </c>
    </row>
    <row r="63" spans="1:10" ht="39" customHeight="1" x14ac:dyDescent="0.25">
      <c r="A63" s="13">
        <v>59</v>
      </c>
      <c r="B63" s="3" t="s">
        <v>131</v>
      </c>
      <c r="C63" s="2" t="s">
        <v>121</v>
      </c>
      <c r="D63" s="15" t="s">
        <v>119</v>
      </c>
      <c r="E63" s="2">
        <v>360</v>
      </c>
      <c r="F63" s="4">
        <v>3.5</v>
      </c>
      <c r="G63" s="4">
        <f t="shared" si="2"/>
        <v>1260</v>
      </c>
      <c r="H63" s="4">
        <v>1</v>
      </c>
      <c r="I63" s="4">
        <f t="shared" si="1"/>
        <v>1260</v>
      </c>
    </row>
    <row r="64" spans="1:10" ht="36" customHeight="1" x14ac:dyDescent="0.25">
      <c r="A64" s="13">
        <v>60</v>
      </c>
      <c r="B64" s="3" t="s">
        <v>112</v>
      </c>
      <c r="C64" s="2" t="s">
        <v>132</v>
      </c>
      <c r="D64" s="15" t="s">
        <v>133</v>
      </c>
      <c r="E64" s="2">
        <f>90*90/10000</f>
        <v>0.81</v>
      </c>
      <c r="F64" s="4">
        <v>2014</v>
      </c>
      <c r="G64" s="4">
        <f t="shared" si="2"/>
        <v>1631.3400000000001</v>
      </c>
      <c r="H64" s="4">
        <v>1</v>
      </c>
      <c r="I64" s="4">
        <f t="shared" si="1"/>
        <v>1631.3400000000001</v>
      </c>
      <c r="J64" s="10"/>
    </row>
    <row r="65" spans="1:13" ht="32.450000000000003" customHeight="1" x14ac:dyDescent="0.25">
      <c r="A65" s="40" t="s">
        <v>94</v>
      </c>
      <c r="B65" s="40"/>
      <c r="C65" s="40"/>
      <c r="D65" s="2"/>
      <c r="E65" s="2"/>
      <c r="F65" s="4"/>
      <c r="G65" s="4">
        <f>SUM(G5:G64)</f>
        <v>460611.62000000005</v>
      </c>
      <c r="H65" s="4"/>
      <c r="I65" s="4">
        <f>SUM(I5:I64)</f>
        <v>454180.30000000005</v>
      </c>
      <c r="J65" s="22"/>
      <c r="K65" s="14"/>
      <c r="L65" s="14"/>
    </row>
    <row r="66" spans="1:13" s="27" customFormat="1" ht="60" customHeight="1" x14ac:dyDescent="0.3">
      <c r="A66" s="3"/>
      <c r="B66" s="3" t="s">
        <v>93</v>
      </c>
      <c r="C66" s="38" t="s">
        <v>92</v>
      </c>
      <c r="D66" s="38"/>
      <c r="E66" s="23"/>
      <c r="F66" s="6"/>
      <c r="G66" s="24"/>
      <c r="H66" s="25"/>
      <c r="I66" s="6">
        <f>1.049*1.052*1.047</f>
        <v>1.1554147559999999</v>
      </c>
      <c r="J66" s="26"/>
    </row>
    <row r="67" spans="1:13" s="27" customFormat="1" ht="40.15" customHeight="1" x14ac:dyDescent="0.3">
      <c r="A67" s="3"/>
      <c r="B67" s="28" t="s">
        <v>134</v>
      </c>
      <c r="C67" s="3"/>
      <c r="D67" s="3"/>
      <c r="E67" s="3"/>
      <c r="F67" s="3"/>
      <c r="G67" s="24"/>
      <c r="H67" s="25"/>
      <c r="I67" s="8">
        <f>I65*I66</f>
        <v>524766.62050450675</v>
      </c>
      <c r="J67" s="9"/>
      <c r="K67" s="29"/>
    </row>
    <row r="68" spans="1:13" s="27" customFormat="1" ht="40.15" customHeight="1" x14ac:dyDescent="0.3">
      <c r="A68" s="3">
        <v>61</v>
      </c>
      <c r="B68" s="3" t="s">
        <v>135</v>
      </c>
      <c r="C68" s="37" t="s">
        <v>136</v>
      </c>
      <c r="D68" s="38"/>
      <c r="E68" s="39"/>
      <c r="F68" s="3"/>
      <c r="G68" s="24"/>
      <c r="H68" s="25"/>
      <c r="I68" s="8">
        <v>362262.98</v>
      </c>
      <c r="J68" s="9"/>
      <c r="K68" s="29"/>
    </row>
    <row r="69" spans="1:13" s="27" customFormat="1" ht="59.45" customHeight="1" x14ac:dyDescent="0.3">
      <c r="A69" s="3"/>
      <c r="B69" s="28" t="s">
        <v>137</v>
      </c>
      <c r="C69" s="3"/>
      <c r="D69" s="3"/>
      <c r="E69" s="3"/>
      <c r="F69" s="3"/>
      <c r="G69" s="24"/>
      <c r="H69" s="25"/>
      <c r="I69" s="8">
        <f>I67+I68</f>
        <v>887029.60050450673</v>
      </c>
      <c r="J69" s="9"/>
      <c r="K69" s="29"/>
    </row>
    <row r="70" spans="1:13" s="27" customFormat="1" ht="37.9" customHeight="1" x14ac:dyDescent="0.3">
      <c r="A70" s="3"/>
      <c r="B70" s="3" t="s">
        <v>7</v>
      </c>
      <c r="C70" s="3"/>
      <c r="D70" s="3"/>
      <c r="E70" s="3"/>
      <c r="F70" s="3"/>
      <c r="G70" s="24"/>
      <c r="H70" s="25"/>
      <c r="I70" s="4">
        <f>I69*20%</f>
        <v>177405.92010090136</v>
      </c>
      <c r="J70" s="9"/>
    </row>
    <row r="71" spans="1:13" s="34" customFormat="1" ht="33.6" customHeight="1" x14ac:dyDescent="0.3">
      <c r="A71" s="28"/>
      <c r="B71" s="28" t="s">
        <v>5</v>
      </c>
      <c r="C71" s="28"/>
      <c r="D71" s="28"/>
      <c r="E71" s="28"/>
      <c r="F71" s="28"/>
      <c r="G71" s="30"/>
      <c r="H71" s="31"/>
      <c r="I71" s="8">
        <f>I69+I70</f>
        <v>1064435.5206054081</v>
      </c>
      <c r="J71" s="32"/>
      <c r="K71" s="29"/>
      <c r="L71" s="27"/>
      <c r="M71" s="33"/>
    </row>
    <row r="72" spans="1:13" s="27" customFormat="1" ht="32.450000000000003" customHeight="1" x14ac:dyDescent="0.3">
      <c r="A72" s="35"/>
      <c r="B72" s="26"/>
      <c r="C72" s="26"/>
      <c r="D72" s="26"/>
      <c r="E72" s="26"/>
      <c r="F72" s="9"/>
      <c r="G72" s="9"/>
      <c r="H72" s="9"/>
      <c r="I72" s="9"/>
    </row>
    <row r="73" spans="1:13" ht="18.75" x14ac:dyDescent="0.25">
      <c r="A73" s="35"/>
      <c r="B73" s="26"/>
      <c r="C73" s="26"/>
      <c r="D73" s="26"/>
      <c r="E73" s="26"/>
      <c r="F73" s="9"/>
      <c r="G73" s="9"/>
      <c r="H73" s="9"/>
      <c r="I73" s="9"/>
    </row>
    <row r="74" spans="1:13" ht="18.75" x14ac:dyDescent="0.25">
      <c r="A74" s="35"/>
      <c r="B74" s="26"/>
      <c r="C74" s="26"/>
      <c r="D74" s="26"/>
      <c r="E74" s="26"/>
      <c r="F74" s="9"/>
      <c r="G74" s="9"/>
      <c r="H74" s="9"/>
      <c r="I74" s="9"/>
    </row>
    <row r="75" spans="1:13" ht="18.75" x14ac:dyDescent="0.25">
      <c r="A75" s="35"/>
      <c r="B75" s="26"/>
      <c r="C75" s="26"/>
      <c r="D75" s="26"/>
      <c r="E75" s="26"/>
      <c r="F75" s="9"/>
      <c r="G75" s="9"/>
      <c r="H75" s="9"/>
      <c r="I75" s="9"/>
    </row>
    <row r="76" spans="1:13" ht="18.75" x14ac:dyDescent="0.25">
      <c r="A76" s="35"/>
      <c r="B76" s="26"/>
      <c r="C76" s="26"/>
      <c r="D76" s="26"/>
      <c r="E76" s="26"/>
      <c r="F76" s="9"/>
      <c r="G76" s="9"/>
      <c r="H76" s="9"/>
      <c r="I76" s="9"/>
    </row>
  </sheetData>
  <mergeCells count="6">
    <mergeCell ref="C68:E68"/>
    <mergeCell ref="C66:D66"/>
    <mergeCell ref="A65:C65"/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ПС110 </vt:lpstr>
      <vt:lpstr>' ПС110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2020-02-20T11:12:12Z</dcterms:modified>
</cp:coreProperties>
</file>